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NTOR\TAHUN 2024\RKPD TAHUN 2024\"/>
    </mc:Choice>
  </mc:AlternateContent>
  <xr:revisionPtr revIDLastSave="0" documentId="13_ncr:1_{C683CD92-E3A9-42B2-86CE-9D6B9CD5FEE0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RKA SAPRAS 2025" sheetId="1" r:id="rId1"/>
    <sheet name="RKA PEMBERDAYAAN 2025" sheetId="6" r:id="rId2"/>
    <sheet name="Sheet1" sheetId="7" r:id="rId3"/>
  </sheets>
  <definedNames>
    <definedName name="_xlnm.Print_Area" localSheetId="2">Sheet1!$A$1:$E$21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E15" i="7"/>
  <c r="E13" i="7"/>
  <c r="E10" i="7"/>
  <c r="E8" i="7"/>
  <c r="E7" i="7"/>
  <c r="E21" i="7" s="1"/>
  <c r="J35" i="6"/>
  <c r="J58" i="6"/>
  <c r="J54" i="6"/>
  <c r="J39" i="1"/>
  <c r="J57" i="1"/>
  <c r="J53" i="1"/>
  <c r="J50" i="1"/>
  <c r="J40" i="1"/>
  <c r="J41" i="1"/>
  <c r="J42" i="1"/>
  <c r="J45" i="1"/>
  <c r="J46" i="1"/>
  <c r="J49" i="1"/>
  <c r="J54" i="1"/>
  <c r="J58" i="1"/>
  <c r="J42" i="6"/>
  <c r="J50" i="6"/>
  <c r="J46" i="6"/>
  <c r="J83" i="6" l="1"/>
  <c r="J90" i="6"/>
  <c r="J88" i="6"/>
  <c r="J86" i="6"/>
  <c r="J85" i="6" s="1"/>
  <c r="J81" i="6"/>
  <c r="J79" i="6"/>
  <c r="J77" i="6"/>
  <c r="J76" i="6"/>
  <c r="J74" i="6"/>
  <c r="J73" i="6"/>
  <c r="J71" i="6"/>
  <c r="J70" i="6"/>
  <c r="O69" i="6"/>
  <c r="J69" i="6"/>
  <c r="J67" i="6"/>
  <c r="J66" i="6"/>
  <c r="J65" i="6" s="1"/>
  <c r="J64" i="6" s="1"/>
  <c r="J63" i="6" s="1"/>
  <c r="J62" i="6" s="1"/>
  <c r="J61" i="6" s="1"/>
  <c r="J39" i="6"/>
  <c r="J38" i="6" s="1"/>
  <c r="J37" i="6" s="1"/>
  <c r="J36" i="6" s="1"/>
  <c r="N22" i="6"/>
  <c r="N24" i="6" s="1"/>
  <c r="N24" i="1"/>
  <c r="N22" i="1"/>
  <c r="J38" i="1"/>
  <c r="J37" i="1" s="1"/>
  <c r="J36" i="1" s="1"/>
  <c r="J35" i="1" s="1"/>
  <c r="J34" i="1" s="1"/>
  <c r="J91" i="1" s="1"/>
  <c r="J61" i="1"/>
  <c r="J62" i="1"/>
  <c r="J63" i="1"/>
  <c r="J64" i="1"/>
  <c r="J65" i="1"/>
  <c r="J69" i="1"/>
  <c r="J76" i="1"/>
  <c r="J73" i="1"/>
  <c r="J70" i="1"/>
  <c r="J66" i="1"/>
  <c r="J79" i="1"/>
  <c r="J81" i="1"/>
  <c r="J85" i="1"/>
  <c r="J86" i="1"/>
  <c r="J90" i="1"/>
  <c r="J88" i="1"/>
  <c r="J83" i="1"/>
  <c r="J77" i="1"/>
  <c r="J74" i="1"/>
  <c r="J71" i="1"/>
  <c r="O69" i="1"/>
  <c r="J67" i="1"/>
  <c r="J34" i="6" l="1"/>
  <c r="J91" i="6" s="1"/>
</calcChain>
</file>

<file path=xl/sharedStrings.xml><?xml version="1.0" encoding="utf-8"?>
<sst xmlns="http://schemas.openxmlformats.org/spreadsheetml/2006/main" count="307" uniqueCount="149">
  <si>
    <r>
      <rPr>
        <b/>
        <sz val="15"/>
        <rFont val="Arial"/>
        <family val="2"/>
      </rPr>
      <t>RENCANA KERJA DAN ANGGARAN SATUAN KERJA PERANGKAT DAERAH</t>
    </r>
  </si>
  <si>
    <r>
      <rPr>
        <b/>
        <sz val="12"/>
        <rFont val="Arial"/>
        <family val="2"/>
      </rPr>
      <t xml:space="preserve">Formulir RKA-BELANJA
</t>
    </r>
    <r>
      <rPr>
        <b/>
        <sz val="12"/>
        <rFont val="Arial"/>
        <family val="2"/>
      </rPr>
      <t>SKPD</t>
    </r>
  </si>
  <si>
    <r>
      <rPr>
        <sz val="12"/>
        <rFont val="Arial"/>
        <family val="2"/>
      </rPr>
      <t>Rincian Anggaran Belanja Menurut Program, Kegiatan dan Sub Kegiatan</t>
    </r>
  </si>
  <si>
    <r>
      <rPr>
        <sz val="9"/>
        <rFont val="Arial"/>
        <family val="2"/>
      </rPr>
      <t>Urusan Pemerintahan</t>
    </r>
  </si>
  <si>
    <r>
      <rPr>
        <sz val="9"/>
        <rFont val="Arial"/>
        <family val="2"/>
      </rPr>
      <t>: 7 UNSUR KEWILAYAHAN</t>
    </r>
  </si>
  <si>
    <r>
      <rPr>
        <sz val="9"/>
        <rFont val="Arial"/>
        <family val="2"/>
      </rPr>
      <t>Bidang Urusan</t>
    </r>
  </si>
  <si>
    <r>
      <rPr>
        <sz val="9"/>
        <rFont val="Arial"/>
        <family val="2"/>
      </rPr>
      <t>: 7.01 KECAMATAN</t>
    </r>
  </si>
  <si>
    <r>
      <rPr>
        <sz val="9"/>
        <rFont val="Arial"/>
        <family val="2"/>
      </rPr>
      <t>Unit Organisasi</t>
    </r>
  </si>
  <si>
    <r>
      <rPr>
        <sz val="9"/>
        <rFont val="Arial"/>
        <family val="2"/>
      </rPr>
      <t>: 7.01.0.00.0.00.08.0000 Kecamatan Sungai Pinang</t>
    </r>
  </si>
  <si>
    <r>
      <rPr>
        <sz val="9"/>
        <rFont val="Arial"/>
        <family val="2"/>
      </rPr>
      <t>Sub Unit Organisasi</t>
    </r>
  </si>
  <si>
    <r>
      <rPr>
        <sz val="9"/>
        <rFont val="Arial"/>
        <family val="2"/>
      </rPr>
      <t>: 7.01.0.00.0.00.08.0002 Kelurahan Sungai Pinang Dalam</t>
    </r>
  </si>
  <si>
    <r>
      <rPr>
        <sz val="9"/>
        <rFont val="Arial"/>
        <family val="2"/>
      </rPr>
      <t>Program</t>
    </r>
  </si>
  <si>
    <r>
      <rPr>
        <sz val="9"/>
        <rFont val="Arial"/>
        <family val="2"/>
      </rPr>
      <t>: 7.01.03 PROGRAM PEMBERDAYAAN MASYARAKAT DESA DAN KELURAHAN</t>
    </r>
  </si>
  <si>
    <r>
      <rPr>
        <sz val="9"/>
        <rFont val="Arial"/>
        <family val="2"/>
      </rPr>
      <t>Kegiatan</t>
    </r>
  </si>
  <si>
    <r>
      <rPr>
        <sz val="9"/>
        <rFont val="Arial"/>
        <family val="2"/>
      </rPr>
      <t>: 7.01.03.2.02 Kegiatan Pemberdayaan Kelurahan</t>
    </r>
  </si>
  <si>
    <r>
      <rPr>
        <sz val="9"/>
        <rFont val="Arial"/>
        <family val="2"/>
      </rPr>
      <t>Sub Kegiatan</t>
    </r>
  </si>
  <si>
    <r>
      <rPr>
        <sz val="9"/>
        <rFont val="Arial"/>
        <family val="2"/>
      </rPr>
      <t>: 7.01.03.2.02.0002 Pembangunan Sarana dan Prasarana Kelurahan</t>
    </r>
  </si>
  <si>
    <r>
      <rPr>
        <sz val="9"/>
        <rFont val="Arial"/>
        <family val="2"/>
      </rPr>
      <t>SPM</t>
    </r>
  </si>
  <si>
    <r>
      <rPr>
        <sz val="9"/>
        <rFont val="Arial"/>
        <family val="2"/>
      </rPr>
      <t>: -</t>
    </r>
  </si>
  <si>
    <r>
      <rPr>
        <sz val="9"/>
        <rFont val="Arial"/>
        <family val="2"/>
      </rPr>
      <t>Jenis Layanan</t>
    </r>
  </si>
  <si>
    <r>
      <rPr>
        <sz val="9"/>
        <rFont val="Arial"/>
        <family val="2"/>
      </rPr>
      <t>Sumber Pendanaan</t>
    </r>
  </si>
  <si>
    <r>
      <rPr>
        <sz val="9"/>
        <rFont val="Arial"/>
        <family val="2"/>
      </rPr>
      <t>: PENDAPATAN ASLI DAERAH (PAD)</t>
    </r>
  </si>
  <si>
    <r>
      <rPr>
        <sz val="9"/>
        <rFont val="Arial"/>
        <family val="2"/>
      </rPr>
      <t>Lokasi</t>
    </r>
  </si>
  <si>
    <r>
      <rPr>
        <sz val="9"/>
        <rFont val="Arial"/>
        <family val="2"/>
      </rPr>
      <t>: Kota Samarinda, Semua Kecamatan, Semua Kel/Desa</t>
    </r>
  </si>
  <si>
    <r>
      <rPr>
        <sz val="9"/>
        <rFont val="Arial"/>
        <family val="2"/>
      </rPr>
      <t>Waktu Pelaksanaan</t>
    </r>
  </si>
  <si>
    <r>
      <rPr>
        <sz val="9"/>
        <rFont val="Arial"/>
        <family val="2"/>
      </rPr>
      <t>: Januari s.d Desember</t>
    </r>
  </si>
  <si>
    <r>
      <rPr>
        <sz val="9"/>
        <rFont val="Arial"/>
        <family val="2"/>
      </rPr>
      <t>Kelompok Sasaran</t>
    </r>
  </si>
  <si>
    <r>
      <rPr>
        <sz val="9"/>
        <rFont val="Arial"/>
        <family val="2"/>
      </rPr>
      <t>: Kota Samarinda</t>
    </r>
  </si>
  <si>
    <r>
      <rPr>
        <sz val="12"/>
        <rFont val="Arial"/>
        <family val="2"/>
      </rPr>
      <t>Indikator dan Tolak Ukur Kinerja Kegiatan</t>
    </r>
  </si>
  <si>
    <r>
      <rPr>
        <sz val="12"/>
        <rFont val="Arial"/>
        <family val="2"/>
      </rPr>
      <t>Indikator</t>
    </r>
  </si>
  <si>
    <r>
      <rPr>
        <sz val="12"/>
        <rFont val="Arial"/>
        <family val="2"/>
      </rPr>
      <t>Tolok Ukur Kinerja</t>
    </r>
  </si>
  <si>
    <r>
      <rPr>
        <sz val="12"/>
        <rFont val="Arial"/>
        <family val="2"/>
      </rPr>
      <t>Target Kinerja</t>
    </r>
  </si>
  <si>
    <r>
      <rPr>
        <sz val="9"/>
        <rFont val="Arial"/>
        <family val="2"/>
      </rPr>
      <t>Capaian Program</t>
    </r>
  </si>
  <si>
    <r>
      <rPr>
        <sz val="9"/>
        <rFont val="Arial"/>
        <family val="2"/>
      </rPr>
      <t>Persentase Jumlah Sarana dan Prasarana Kelurahan yang Terbangun dan Jumlah Pokmas dan Ormas yang Melaksanakan Pemberdayaan Masyarakat di Kelurahan</t>
    </r>
  </si>
  <si>
    <r>
      <rPr>
        <sz val="9"/>
        <rFont val="Arial"/>
        <family val="2"/>
      </rPr>
      <t>70 Persen</t>
    </r>
  </si>
  <si>
    <r>
      <rPr>
        <sz val="9"/>
        <rFont val="Arial"/>
        <family val="2"/>
      </rPr>
      <t>Masukan</t>
    </r>
  </si>
  <si>
    <r>
      <rPr>
        <sz val="9"/>
        <rFont val="Arial"/>
        <family val="2"/>
      </rPr>
      <t>Dana yang dibutuhkan</t>
    </r>
  </si>
  <si>
    <r>
      <rPr>
        <sz val="9"/>
        <rFont val="Arial"/>
        <family val="2"/>
      </rPr>
      <t>Jumlah Sarana dan Prasarana Kelurahan yang Terbangun</t>
    </r>
  </si>
  <si>
    <r>
      <rPr>
        <sz val="9"/>
        <rFont val="Arial"/>
        <family val="2"/>
      </rPr>
      <t>114 Unit</t>
    </r>
  </si>
  <si>
    <r>
      <rPr>
        <sz val="9"/>
        <rFont val="Arial"/>
        <family val="2"/>
      </rPr>
      <t>Hasil</t>
    </r>
  </si>
  <si>
    <r>
      <rPr>
        <sz val="9"/>
        <rFont val="Arial"/>
        <family val="2"/>
      </rPr>
      <t>Jumlah Sarana dan Prasarana yang terbangun di kelurahan</t>
    </r>
  </si>
  <si>
    <r>
      <rPr>
        <sz val="9"/>
        <rFont val="Arial"/>
        <family val="2"/>
      </rPr>
      <t>248 Unit</t>
    </r>
  </si>
  <si>
    <r>
      <rPr>
        <sz val="12"/>
        <rFont val="Arial"/>
        <family val="2"/>
      </rPr>
      <t>Rincian Anggaran Belanja Kegiatan Satuan Kerja Perangkat Daerah</t>
    </r>
  </si>
  <si>
    <r>
      <rPr>
        <sz val="9"/>
        <rFont val="Arial"/>
        <family val="2"/>
      </rPr>
      <t>: Kota Samarinda, Semua Kecamatan, Semua Kelurahan</t>
    </r>
  </si>
  <si>
    <r>
      <rPr>
        <sz val="9"/>
        <rFont val="Arial"/>
        <family val="2"/>
      </rPr>
      <t>Keluaran Sub Kegiatan</t>
    </r>
  </si>
  <si>
    <r>
      <rPr>
        <sz val="9"/>
        <rFont val="Arial"/>
        <family val="2"/>
      </rPr>
      <t>: Jumlah Sarana dan Prasarana Kelurahan yang Terbangun</t>
    </r>
  </si>
  <si>
    <r>
      <rPr>
        <sz val="9"/>
        <rFont val="Arial"/>
        <family val="2"/>
      </rPr>
      <t>Keterangan</t>
    </r>
  </si>
  <si>
    <r>
      <rPr>
        <sz val="9"/>
        <rFont val="Arial"/>
        <family val="2"/>
      </rPr>
      <t>:</t>
    </r>
  </si>
  <si>
    <r>
      <rPr>
        <b/>
        <sz val="12"/>
        <rFont val="Arial"/>
        <family val="2"/>
      </rPr>
      <t>Rincian Anggaran Belanja Kegiatan Satuan Kerja Perangkat Daerah</t>
    </r>
  </si>
  <si>
    <r>
      <rPr>
        <b/>
        <sz val="9"/>
        <rFont val="Arial"/>
        <family val="2"/>
      </rPr>
      <t>Kode Rekening</t>
    </r>
  </si>
  <si>
    <r>
      <rPr>
        <b/>
        <sz val="9"/>
        <rFont val="Arial"/>
        <family val="2"/>
      </rPr>
      <t>Uraian</t>
    </r>
  </si>
  <si>
    <r>
      <rPr>
        <b/>
        <sz val="9"/>
        <rFont val="Arial"/>
        <family val="2"/>
      </rPr>
      <t>Rinci Perhitungan</t>
    </r>
  </si>
  <si>
    <r>
      <rPr>
        <b/>
        <sz val="9"/>
        <rFont val="Arial"/>
        <family val="2"/>
      </rPr>
      <t>Jumlah</t>
    </r>
  </si>
  <si>
    <r>
      <rPr>
        <b/>
        <sz val="9"/>
        <rFont val="Arial"/>
        <family val="2"/>
      </rPr>
      <t>Koefisien</t>
    </r>
  </si>
  <si>
    <r>
      <rPr>
        <b/>
        <sz val="9"/>
        <rFont val="Arial"/>
        <family val="2"/>
      </rPr>
      <t>Satuan</t>
    </r>
  </si>
  <si>
    <r>
      <rPr>
        <b/>
        <sz val="9"/>
        <rFont val="Arial"/>
        <family val="2"/>
      </rPr>
      <t>Harga</t>
    </r>
  </si>
  <si>
    <r>
      <rPr>
        <b/>
        <sz val="9"/>
        <rFont val="Arial"/>
        <family val="2"/>
      </rPr>
      <t>PPN</t>
    </r>
  </si>
  <si>
    <r>
      <rPr>
        <b/>
        <sz val="9"/>
        <rFont val="Arial"/>
        <family val="2"/>
      </rPr>
      <t>BELANJA DAERAH</t>
    </r>
  </si>
  <si>
    <r>
      <rPr>
        <b/>
        <sz val="9"/>
        <rFont val="Arial"/>
        <family val="2"/>
      </rPr>
      <t>5.1</t>
    </r>
  </si>
  <si>
    <r>
      <rPr>
        <b/>
        <sz val="9"/>
        <rFont val="Arial"/>
        <family val="2"/>
      </rPr>
      <t>BELANJA OPERASI</t>
    </r>
  </si>
  <si>
    <r>
      <rPr>
        <b/>
        <sz val="9"/>
        <rFont val="Arial"/>
        <family val="2"/>
      </rPr>
      <t>Belanja Pegawai</t>
    </r>
  </si>
  <si>
    <r>
      <rPr>
        <b/>
        <sz val="9"/>
        <rFont val="Arial"/>
        <family val="2"/>
      </rPr>
      <t>5.1.01.03</t>
    </r>
  </si>
  <si>
    <r>
      <rPr>
        <b/>
        <sz val="9"/>
        <rFont val="Arial"/>
        <family val="2"/>
      </rPr>
      <t>Tambahan Penghasilan berdasarkan Pertimbangan Objektif Lainnya ASN</t>
    </r>
  </si>
  <si>
    <r>
      <rPr>
        <b/>
        <sz val="9"/>
        <rFont val="Arial"/>
        <family val="2"/>
      </rPr>
      <t>5.1.01.03.07</t>
    </r>
  </si>
  <si>
    <r>
      <rPr>
        <b/>
        <sz val="9"/>
        <rFont val="Arial"/>
        <family val="2"/>
      </rPr>
      <t>Belanja Honorarium</t>
    </r>
  </si>
  <si>
    <r>
      <rPr>
        <b/>
        <sz val="9"/>
        <rFont val="Arial"/>
        <family val="2"/>
      </rPr>
      <t>5.1.01.03.07.0001</t>
    </r>
  </si>
  <si>
    <r>
      <rPr>
        <b/>
        <sz val="9"/>
        <rFont val="Arial"/>
        <family val="2"/>
      </rPr>
      <t>Belanja Honorarium Penanggungjawaban Pengelola Keuangan</t>
    </r>
  </si>
  <si>
    <r>
      <rPr>
        <b/>
        <sz val="9"/>
        <rFont val="Arial"/>
        <family val="2"/>
      </rPr>
      <t xml:space="preserve">[ # ] Beban Honorarium Penanggungjawaban Pengelola Keuangan Pembantu Bendahara Pengeluaran Pembantu (Staff Pengelola / Bendahara Sub Kegiatan)
</t>
    </r>
    <r>
      <rPr>
        <b/>
        <sz val="9"/>
        <rFont val="Arial"/>
        <family val="2"/>
      </rPr>
      <t>Sumber Dana : PENDAPATAN ASLI DAERAH (PAD)</t>
    </r>
  </si>
  <si>
    <t>Pemerintahan Kota Samarinda Tahun Anggaran 2025</t>
  </si>
  <si>
    <t>Alokasi 2025</t>
  </si>
  <si>
    <t>[ - ] Beban Honorarium Penanggungjawaban Pengelola Keuangan</t>
  </si>
  <si>
    <t>Beban Honorarium Penanggungjawaban Pengelola Keuangan Spesifikasi : Pembantu Bendahara Pengeluaran Pembantu</t>
  </si>
  <si>
    <t>Orang/Bulan</t>
  </si>
  <si>
    <t>[ # ] Honorarium Bendahara Pengeluaran Pembantu Sumber Dana : PENDAPATAN ASLI DAERAH (PAD)</t>
  </si>
  <si>
    <t>Beban Honorarium Penanggungjawaban Pengelola Keuangan Spesifikasi : Bendahara Pengeluaran Pembantu</t>
  </si>
  <si>
    <t>Beban Honorarium Penanggungjawaban Pengelola Keuangan Spesifikasi  Pejabat Pengelola Keuangan Daerah (PPKD) / Pengguna Anggaran (PA) Kuasa Pengguna Anggaran (KPA)</t>
  </si>
  <si>
    <t>[ # ] Kuasa Pengguna Anggaran
Sumber Dana : PENDAPATAN ASLI DAERAH (PAD)</t>
  </si>
  <si>
    <t>[ # ] Pejabat Pelaksana Teknis Kegiatan (PPTK) Sumber Dana : PENDAPATAN ASLI DAERAH (PAD)</t>
  </si>
  <si>
    <t xml:space="preserve">Beban Honorarium Penanggungjawaban
Pengelola Keuangan Spesifikasi : Pejabat Pelaksana Teknis
Kegiatan (PPTK) </t>
  </si>
  <si>
    <t>[ # ] Pejabat Penatausahaan Keuangan Satuan Keria Perangkat Daerah (PPK SKPD) Sumber Dana : PENDAPATAN ASLI DAERAH (PAD)</t>
  </si>
  <si>
    <t>Belanja Barang dan Jasa</t>
  </si>
  <si>
    <t>5.1.02</t>
  </si>
  <si>
    <t>5.1.02.01</t>
  </si>
  <si>
    <t>Belanja Barang</t>
  </si>
  <si>
    <t>5.1.02.01.01</t>
  </si>
  <si>
    <t>Belanja Barang Pakai Habis</t>
  </si>
  <si>
    <t>5.1.02.01.01.0024</t>
  </si>
  <si>
    <t>Belanja Alat/Bahan untuk Kegiatan Kantor-Alat Tulis Kantor</t>
  </si>
  <si>
    <t>[ # ] ATK Sumber Dana : PENDAPATAN ASLI DAERAH (PAD)</t>
  </si>
  <si>
    <t>[ - ] kertas F4</t>
  </si>
  <si>
    <t xml:space="preserve">Alat Tulis Kantor Spesifikasi : Kertas HVS 80 Gram Folio / F4                                                                              </t>
  </si>
  <si>
    <t>Rim</t>
  </si>
  <si>
    <t>[ # ] Belanja Alat Tulis Kantor Sumber Dana : PENDAPATAN ASLI DAERAH (PAD)</t>
  </si>
  <si>
    <t>[ - ] Binder Clips 107</t>
  </si>
  <si>
    <t xml:space="preserve">Alat Tulis Kantor Spesifikasi : Binder Clips No. 107 </t>
  </si>
  <si>
    <t>Paket</t>
  </si>
  <si>
    <t>Kotak</t>
  </si>
  <si>
    <t>[ - ] Kertas HVS 70 Gram Kwarto / A4</t>
  </si>
  <si>
    <t>Alat Tulis Kantor Spesifikasi : Kertas HVS 70 Gram Kwarto / A4</t>
  </si>
  <si>
    <t>[ - ] Kertas NCR</t>
  </si>
  <si>
    <t>Alat/Bahan untuk Kegiatan Kantor Lainnya Spesifikasi : Kertas NCR Middle</t>
  </si>
  <si>
    <t>Buku</t>
  </si>
  <si>
    <t>5.1.02.01.01.0039</t>
  </si>
  <si>
    <t>Belanja Barang untuk Dijual/Diserahkan kepada Masyarakat</t>
  </si>
  <si>
    <t>[ # ] Kegiatan Pembangunan Sarana dan Prasarana di Kelurahan Sungai Pinang Dalam Sumber Dana : PENDAPATAN ASLI DAERAH (PAD)</t>
  </si>
  <si>
    <t>[ - ] Pembangunan Sarana dan Prasarana Program Probebaya</t>
  </si>
  <si>
    <t>Persediaan untuk Dijual/Diserahkan Kepada Masyarakat Spesifikasi : Pembangunan Sarana dan Prasarana Program Probebaya</t>
  </si>
  <si>
    <t>5.1.02.01.01.0052</t>
  </si>
  <si>
    <t>Belanja Makanan dan Minuman Rapat</t>
  </si>
  <si>
    <t>[ # ] Makan Minum Rapat Sumber Dana : PENDAPATAN ASLI DAERAH (PAD)</t>
  </si>
  <si>
    <t>[ - ] NASI KOTAK</t>
  </si>
  <si>
    <t>Beban Makanan dan Minuman Rapat Spesifikasi : Rapat / Kegiatan (Nasi kotak)</t>
  </si>
  <si>
    <t>15 x 20</t>
  </si>
  <si>
    <t>Orang Kegiatan</t>
  </si>
  <si>
    <t>[ - ] SNACK RAPAT</t>
  </si>
  <si>
    <t>Beban Makanan dan Minuman Rapat Spesifikasi : Rapat / Kegiatan (Snack)</t>
  </si>
  <si>
    <t>JUMLAH</t>
  </si>
  <si>
    <t>: Rp.8,003,505,500.00</t>
  </si>
  <si>
    <t>Keluaran</t>
  </si>
  <si>
    <t>7.01.03.2.02.0003 Pemberdayaan Masyarakat di Kelurahan</t>
  </si>
  <si>
    <t>Jumlah Pokmas dan Ormas yang Melaksanakan Pemberdayaan Masyarakat di Kelurahan</t>
  </si>
  <si>
    <t>Jumlah Sarana dan Prasarana yang terbangun di kelurahan</t>
  </si>
  <si>
    <t>10 Pokmas / Ormas</t>
  </si>
  <si>
    <t>: 7.01.03.2.02.0003 Pemberdayaan Masyarakat di Kelurahan</t>
  </si>
  <si>
    <t>Beban Honorarium Penanggungjawaban
Pengelola Keuangan Spesifikasi : Pe].abat Penatausahaan Keuangan (PPK) Pembantu</t>
  </si>
  <si>
    <t>1x12</t>
  </si>
  <si>
    <t>Beban Honorarium Penanggungjawaban
Pengelola Keuangan Spesifikasi : PeJabat Penatausahaan Keuangan (PPK) Pembantu</t>
  </si>
  <si>
    <t>BATASAN PAGU ANGGARAN SUB KEGIATAN PEMBANGUNAN SARANA DAN PRASARANA KELURAHAN</t>
  </si>
  <si>
    <t>DAN PEMBERDAYAAN MASYARAKAT DI KELURAHAN DAN KECAMATAN</t>
  </si>
  <si>
    <t>SE-KECAMATAN SE KOTA SAMARINDA TAHUN 2025</t>
  </si>
  <si>
    <t>NO.</t>
  </si>
  <si>
    <t>KELURAHAN</t>
  </si>
  <si>
    <t>KECAMATAN</t>
  </si>
  <si>
    <t>SUB KEGIATAN DAN RINCIAN</t>
  </si>
  <si>
    <t>BATASAN PAGU ANGGARAN</t>
  </si>
  <si>
    <t>(1)</t>
  </si>
  <si>
    <t>(2)</t>
  </si>
  <si>
    <t>(3)</t>
  </si>
  <si>
    <t>(4)</t>
  </si>
  <si>
    <t>SUNGAI PINANG DALAM</t>
  </si>
  <si>
    <t>KELURAHAN SUNGAI PINANG DALAM</t>
  </si>
  <si>
    <t>Pembangunan Sarana dan Prasarana Kelurahan</t>
  </si>
  <si>
    <t>- Honorarium Penanggungjawaban Pengelola Keuangan</t>
  </si>
  <si>
    <t>- Probebaya PAD</t>
  </si>
  <si>
    <t>- Belanja Alat/Bahan untuk Kegiatan Kantor-Alat Tulis Kantor</t>
  </si>
  <si>
    <t>Pemberdayaan Masyarakat di Kelurahan</t>
  </si>
  <si>
    <t>- Honorarium Ketua RT</t>
  </si>
  <si>
    <t>- BPJS Ketua RT</t>
  </si>
  <si>
    <t>TOTAL KESELURUHAN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</si>
</sst>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p&quot;* #,##0.00_-;\-&quot;Rp&quot;* #,##0.00_-;_-&quot;Rp&quot;* &quot;-&quot;??_-;_-@_-"/>
    <numFmt numFmtId="43" formatCode="_-* #,##0.00_-;\-* #,##0.00_-;_-* &quot;-&quot;??_-;_-@_-"/>
    <numFmt numFmtId="164" formatCode="m\.d\.yy;@"/>
  </numFmts>
  <fonts count="19" x14ac:knownFonts="1">
    <font>
      <sz val="10"/>
      <color rgb="FF000000"/>
      <name val="Times New Roman"/>
      <charset val="204"/>
    </font>
    <font>
      <b/>
      <sz val="15"/>
      <name val="Arial"/>
    </font>
    <font>
      <sz val="12"/>
      <name val="Arial"/>
    </font>
    <font>
      <sz val="9"/>
      <name val="Arial"/>
    </font>
    <font>
      <b/>
      <sz val="12"/>
      <name val="Arial"/>
    </font>
    <font>
      <b/>
      <sz val="9"/>
      <name val="Arial"/>
    </font>
    <font>
      <b/>
      <sz val="9"/>
      <color rgb="FF00000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</cellStyleXfs>
  <cellXfs count="166"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left" vertical="top" shrinkToFit="1"/>
    </xf>
    <xf numFmtId="0" fontId="5" fillId="0" borderId="1" xfId="0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vertical="top" shrinkToFit="1"/>
    </xf>
    <xf numFmtId="0" fontId="0" fillId="0" borderId="1" xfId="0" applyBorder="1" applyAlignment="1">
      <alignment horizontal="left" vertical="top" wrapText="1"/>
    </xf>
    <xf numFmtId="43" fontId="0" fillId="0" borderId="0" xfId="1" applyFont="1" applyAlignment="1">
      <alignment horizontal="left" vertical="top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44" fontId="5" fillId="0" borderId="1" xfId="1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left" vertical="top"/>
    </xf>
    <xf numFmtId="44" fontId="14" fillId="0" borderId="5" xfId="1" applyNumberFormat="1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center" vertical="top"/>
    </xf>
    <xf numFmtId="44" fontId="14" fillId="0" borderId="12" xfId="1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top"/>
    </xf>
    <xf numFmtId="44" fontId="14" fillId="0" borderId="12" xfId="1" applyNumberFormat="1" applyFon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 indent="3"/>
    </xf>
    <xf numFmtId="0" fontId="5" fillId="0" borderId="6" xfId="0" applyFont="1" applyBorder="1" applyAlignment="1">
      <alignment horizontal="left" vertical="top" wrapText="1" indent="3"/>
    </xf>
    <xf numFmtId="44" fontId="0" fillId="0" borderId="13" xfId="1" applyNumberFormat="1" applyFont="1" applyBorder="1" applyAlignment="1">
      <alignment horizontal="center" vertical="center"/>
    </xf>
    <xf numFmtId="44" fontId="0" fillId="0" borderId="14" xfId="1" applyNumberFormat="1" applyFont="1" applyBorder="1" applyAlignment="1">
      <alignment horizontal="center" vertical="center"/>
    </xf>
    <xf numFmtId="44" fontId="0" fillId="0" borderId="15" xfId="1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0" borderId="18" xfId="0" applyFont="1" applyBorder="1" applyAlignment="1">
      <alignment horizontal="left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3" fontId="0" fillId="0" borderId="13" xfId="1" applyFont="1" applyBorder="1" applyAlignment="1">
      <alignment horizontal="center" vertical="center"/>
    </xf>
    <xf numFmtId="43" fontId="0" fillId="0" borderId="14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14" fillId="0" borderId="12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0" fillId="0" borderId="5" xfId="1" applyFont="1" applyBorder="1" applyAlignment="1">
      <alignment horizontal="center" vertical="center" wrapText="1"/>
    </xf>
    <xf numFmtId="43" fontId="0" fillId="0" borderId="11" xfId="1" applyFont="1" applyBorder="1" applyAlignment="1">
      <alignment horizontal="center" vertical="center" wrapText="1"/>
    </xf>
    <xf numFmtId="43" fontId="0" fillId="0" borderId="6" xfId="1" applyFon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44" fontId="0" fillId="0" borderId="5" xfId="1" applyNumberFormat="1" applyFont="1" applyBorder="1" applyAlignment="1">
      <alignment horizontal="center" vertical="center" wrapText="1"/>
    </xf>
    <xf numFmtId="44" fontId="0" fillId="0" borderId="11" xfId="1" applyNumberFormat="1" applyFont="1" applyBorder="1" applyAlignment="1">
      <alignment horizontal="center" vertical="center" wrapText="1"/>
    </xf>
    <xf numFmtId="44" fontId="0" fillId="0" borderId="6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 indent="18"/>
    </xf>
    <xf numFmtId="0" fontId="1" fillId="0" borderId="3" xfId="0" applyFont="1" applyBorder="1" applyAlignment="1">
      <alignment horizontal="left" vertical="top" wrapText="1" indent="18"/>
    </xf>
    <xf numFmtId="0" fontId="1" fillId="0" borderId="4" xfId="0" applyFont="1" applyBorder="1" applyAlignment="1">
      <alignment horizontal="left" vertical="top" wrapText="1" indent="18"/>
    </xf>
    <xf numFmtId="0" fontId="0" fillId="0" borderId="2" xfId="0" applyBorder="1" applyAlignment="1">
      <alignment horizontal="left" vertical="top" wrapText="1" indent="7"/>
    </xf>
    <xf numFmtId="0" fontId="0" fillId="0" borderId="3" xfId="0" applyBorder="1" applyAlignment="1">
      <alignment horizontal="left" vertical="top" wrapText="1" indent="7"/>
    </xf>
    <xf numFmtId="0" fontId="0" fillId="0" borderId="4" xfId="0" applyBorder="1" applyAlignment="1">
      <alignment horizontal="left" vertical="top" wrapText="1" indent="7"/>
    </xf>
    <xf numFmtId="0" fontId="9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left" vertical="top" wrapText="1" inden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 indent="2"/>
    </xf>
    <xf numFmtId="0" fontId="3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 indent="2"/>
    </xf>
    <xf numFmtId="0" fontId="5" fillId="0" borderId="4" xfId="0" applyFont="1" applyBorder="1" applyAlignment="1">
      <alignment horizontal="left" vertical="top" wrapText="1" indent="2"/>
    </xf>
    <xf numFmtId="0" fontId="14" fillId="0" borderId="12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43" fontId="14" fillId="0" borderId="12" xfId="0" applyNumberFormat="1" applyFont="1" applyBorder="1" applyAlignment="1">
      <alignment horizontal="left" vertical="center"/>
    </xf>
    <xf numFmtId="44" fontId="5" fillId="0" borderId="1" xfId="0" applyNumberFormat="1" applyFont="1" applyBorder="1" applyAlignment="1">
      <alignment horizontal="center" vertical="top" wrapText="1"/>
    </xf>
    <xf numFmtId="44" fontId="11" fillId="0" borderId="1" xfId="0" applyNumberFormat="1" applyFont="1" applyBorder="1" applyAlignment="1">
      <alignment horizontal="center" vertical="top" wrapText="1"/>
    </xf>
    <xf numFmtId="44" fontId="5" fillId="0" borderId="1" xfId="0" applyNumberFormat="1" applyFont="1" applyBorder="1" applyAlignment="1">
      <alignment horizontal="left" vertical="top" wrapText="1" indent="1"/>
    </xf>
    <xf numFmtId="44" fontId="5" fillId="0" borderId="1" xfId="0" applyNumberFormat="1" applyFont="1" applyBorder="1" applyAlignment="1">
      <alignment horizontal="right" vertical="top" wrapText="1" indent="1"/>
    </xf>
    <xf numFmtId="44" fontId="3" fillId="0" borderId="2" xfId="1" applyNumberFormat="1" applyFont="1" applyBorder="1" applyAlignment="1">
      <alignment horizontal="left" vertical="top" wrapText="1"/>
    </xf>
    <xf numFmtId="44" fontId="3" fillId="0" borderId="4" xfId="1" applyNumberFormat="1" applyFont="1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4" fontId="0" fillId="0" borderId="12" xfId="0" applyNumberFormat="1" applyBorder="1" applyAlignment="1">
      <alignment horizontal="right" vertical="center"/>
    </xf>
    <xf numFmtId="9" fontId="0" fillId="0" borderId="12" xfId="0" applyNumberForma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43" fontId="14" fillId="0" borderId="12" xfId="0" applyNumberFormat="1" applyFont="1" applyBorder="1" applyAlignment="1">
      <alignment horizontal="left" vertical="top"/>
    </xf>
    <xf numFmtId="0" fontId="13" fillId="0" borderId="12" xfId="0" applyFont="1" applyBorder="1" applyAlignment="1">
      <alignment horizontal="left" vertical="center"/>
    </xf>
    <xf numFmtId="9" fontId="0" fillId="0" borderId="12" xfId="2" applyFont="1" applyBorder="1" applyAlignment="1">
      <alignment horizontal="center" vertical="center"/>
    </xf>
    <xf numFmtId="43" fontId="14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3" fontId="14" fillId="0" borderId="12" xfId="1" applyFont="1" applyBorder="1" applyAlignment="1">
      <alignment horizontal="left" vertical="top"/>
    </xf>
    <xf numFmtId="0" fontId="14" fillId="0" borderId="12" xfId="0" applyFont="1" applyBorder="1" applyAlignment="1">
      <alignment horizontal="left" vertical="center" wrapText="1"/>
    </xf>
    <xf numFmtId="43" fontId="14" fillId="0" borderId="12" xfId="1" applyFont="1" applyBorder="1" applyAlignment="1">
      <alignment horizontal="right" vertical="top"/>
    </xf>
    <xf numFmtId="0" fontId="13" fillId="0" borderId="12" xfId="0" applyFont="1" applyBorder="1" applyAlignment="1">
      <alignment horizontal="left" vertical="center"/>
    </xf>
    <xf numFmtId="43" fontId="0" fillId="0" borderId="12" xfId="1" applyFont="1" applyBorder="1" applyAlignment="1">
      <alignment horizontal="left" vertical="center"/>
    </xf>
    <xf numFmtId="43" fontId="0" fillId="0" borderId="12" xfId="1" applyFont="1" applyBorder="1" applyAlignment="1">
      <alignment horizontal="right" vertical="center"/>
    </xf>
    <xf numFmtId="44" fontId="14" fillId="0" borderId="1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16" fillId="0" borderId="0" xfId="3"/>
    <xf numFmtId="0" fontId="15" fillId="0" borderId="12" xfId="3" applyFont="1" applyBorder="1" applyAlignment="1">
      <alignment horizontal="center" vertical="center"/>
    </xf>
    <xf numFmtId="38" fontId="15" fillId="0" borderId="12" xfId="3" applyNumberFormat="1" applyFont="1" applyBorder="1" applyAlignment="1">
      <alignment horizontal="center" vertical="center"/>
    </xf>
    <xf numFmtId="0" fontId="18" fillId="0" borderId="13" xfId="3" quotePrefix="1" applyFont="1" applyBorder="1" applyAlignment="1">
      <alignment horizontal="center" vertical="center"/>
    </xf>
    <xf numFmtId="0" fontId="18" fillId="0" borderId="12" xfId="3" quotePrefix="1" applyFont="1" applyBorder="1" applyAlignment="1">
      <alignment horizontal="center" vertical="center"/>
    </xf>
    <xf numFmtId="38" fontId="18" fillId="0" borderId="12" xfId="3" quotePrefix="1" applyNumberFormat="1" applyFont="1" applyBorder="1" applyAlignment="1">
      <alignment horizontal="center" vertical="center"/>
    </xf>
    <xf numFmtId="0" fontId="16" fillId="0" borderId="13" xfId="3" applyBorder="1" applyAlignment="1">
      <alignment horizontal="center" vertical="center"/>
    </xf>
    <xf numFmtId="0" fontId="16" fillId="0" borderId="13" xfId="3" applyBorder="1" applyAlignment="1">
      <alignment horizontal="center" vertical="center"/>
    </xf>
    <xf numFmtId="38" fontId="18" fillId="0" borderId="12" xfId="3" quotePrefix="1" applyNumberFormat="1" applyFont="1" applyBorder="1" applyAlignment="1">
      <alignment horizontal="right" vertical="center"/>
    </xf>
    <xf numFmtId="38" fontId="16" fillId="0" borderId="0" xfId="3" applyNumberFormat="1"/>
    <xf numFmtId="0" fontId="16" fillId="0" borderId="14" xfId="3" applyBorder="1" applyAlignment="1">
      <alignment horizontal="center" vertical="center"/>
    </xf>
    <xf numFmtId="0" fontId="16" fillId="0" borderId="14" xfId="3" applyBorder="1" applyAlignment="1">
      <alignment horizontal="center" vertical="center"/>
    </xf>
    <xf numFmtId="38" fontId="15" fillId="0" borderId="12" xfId="3" applyNumberFormat="1" applyFont="1" applyBorder="1" applyAlignment="1">
      <alignment horizontal="right" vertical="center"/>
    </xf>
    <xf numFmtId="0" fontId="16" fillId="0" borderId="12" xfId="3" quotePrefix="1" applyBorder="1" applyAlignment="1">
      <alignment horizontal="left" vertical="center"/>
    </xf>
    <xf numFmtId="38" fontId="16" fillId="0" borderId="12" xfId="3" applyNumberFormat="1" applyBorder="1" applyAlignment="1">
      <alignment horizontal="right" vertical="center"/>
    </xf>
    <xf numFmtId="0" fontId="16" fillId="0" borderId="12" xfId="3" quotePrefix="1" applyBorder="1" applyAlignment="1">
      <alignment horizontal="center" vertical="center"/>
    </xf>
    <xf numFmtId="40" fontId="16" fillId="0" borderId="12" xfId="3" applyNumberFormat="1" applyBorder="1" applyAlignment="1">
      <alignment horizontal="right" vertical="center"/>
    </xf>
    <xf numFmtId="0" fontId="16" fillId="0" borderId="15" xfId="3" applyBorder="1" applyAlignment="1">
      <alignment horizontal="center" vertical="center"/>
    </xf>
    <xf numFmtId="0" fontId="16" fillId="0" borderId="15" xfId="3" applyBorder="1" applyAlignment="1">
      <alignment horizontal="center" vertical="center"/>
    </xf>
    <xf numFmtId="0" fontId="16" fillId="2" borderId="15" xfId="3" applyFill="1" applyBorder="1" applyAlignment="1">
      <alignment horizontal="center" vertical="center"/>
    </xf>
    <xf numFmtId="0" fontId="16" fillId="2" borderId="12" xfId="3" quotePrefix="1" applyFill="1" applyBorder="1" applyAlignment="1">
      <alignment horizontal="center" vertical="center"/>
    </xf>
    <xf numFmtId="38" fontId="16" fillId="2" borderId="12" xfId="3" applyNumberFormat="1" applyFill="1" applyBorder="1" applyAlignment="1">
      <alignment horizontal="right" vertical="center"/>
    </xf>
    <xf numFmtId="0" fontId="16" fillId="0" borderId="12" xfId="3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1EE7194D-8A80-4304-A36D-B7CA9EE80629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topLeftCell="A65" zoomScale="70" zoomScaleNormal="70" workbookViewId="0">
      <selection activeCell="B85" sqref="B85:I85"/>
    </sheetView>
  </sheetViews>
  <sheetFormatPr defaultRowHeight="13" x14ac:dyDescent="0.3"/>
  <cols>
    <col min="1" max="1" width="19.796875" customWidth="1"/>
    <col min="2" max="2" width="12.8984375" customWidth="1"/>
    <col min="3" max="3" width="42.296875" customWidth="1"/>
    <col min="4" max="4" width="26.3984375" customWidth="1"/>
    <col min="5" max="5" width="26.19921875" customWidth="1"/>
    <col min="6" max="6" width="5.796875" customWidth="1"/>
    <col min="7" max="7" width="14" customWidth="1"/>
    <col min="8" max="8" width="5.796875" customWidth="1"/>
    <col min="9" max="9" width="6.3984375" customWidth="1"/>
    <col min="10" max="10" width="20.3984375" customWidth="1"/>
    <col min="14" max="14" width="18" bestFit="1" customWidth="1"/>
  </cols>
  <sheetData>
    <row r="1" spans="1:10" ht="64" customHeight="1" x14ac:dyDescent="0.3">
      <c r="A1" s="77" t="s">
        <v>0</v>
      </c>
      <c r="B1" s="78"/>
      <c r="C1" s="78"/>
      <c r="D1" s="78"/>
      <c r="E1" s="78"/>
      <c r="F1" s="79"/>
      <c r="G1" s="80" t="s">
        <v>1</v>
      </c>
      <c r="H1" s="81"/>
      <c r="I1" s="81"/>
      <c r="J1" s="82"/>
    </row>
    <row r="2" spans="1:10" ht="23.75" customHeight="1" x14ac:dyDescent="0.3">
      <c r="A2" s="83" t="s">
        <v>68</v>
      </c>
      <c r="B2" s="84"/>
      <c r="C2" s="84"/>
      <c r="D2" s="84"/>
      <c r="E2" s="84"/>
      <c r="F2" s="84"/>
      <c r="G2" s="84"/>
      <c r="H2" s="84"/>
      <c r="I2" s="84"/>
      <c r="J2" s="85"/>
    </row>
    <row r="3" spans="1:10" ht="36.5" customHeight="1" x14ac:dyDescent="0.3">
      <c r="A3" s="86" t="s">
        <v>2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1.75" customHeight="1" x14ac:dyDescent="0.3">
      <c r="A4" s="87" t="s">
        <v>3</v>
      </c>
      <c r="B4" s="88"/>
      <c r="C4" s="89" t="s">
        <v>4</v>
      </c>
      <c r="D4" s="90"/>
      <c r="E4" s="90"/>
      <c r="F4" s="90"/>
      <c r="G4" s="90"/>
      <c r="H4" s="90"/>
      <c r="I4" s="90"/>
      <c r="J4" s="91"/>
    </row>
    <row r="5" spans="1:10" ht="21.75" customHeight="1" x14ac:dyDescent="0.3">
      <c r="A5" s="87" t="s">
        <v>5</v>
      </c>
      <c r="B5" s="88"/>
      <c r="C5" s="89" t="s">
        <v>6</v>
      </c>
      <c r="D5" s="90"/>
      <c r="E5" s="90"/>
      <c r="F5" s="90"/>
      <c r="G5" s="90"/>
      <c r="H5" s="90"/>
      <c r="I5" s="90"/>
      <c r="J5" s="91"/>
    </row>
    <row r="6" spans="1:10" ht="21.75" customHeight="1" x14ac:dyDescent="0.3">
      <c r="A6" s="87" t="s">
        <v>7</v>
      </c>
      <c r="B6" s="88"/>
      <c r="C6" s="89" t="s">
        <v>8</v>
      </c>
      <c r="D6" s="90"/>
      <c r="E6" s="90"/>
      <c r="F6" s="90"/>
      <c r="G6" s="90"/>
      <c r="H6" s="90"/>
      <c r="I6" s="90"/>
      <c r="J6" s="91"/>
    </row>
    <row r="7" spans="1:10" ht="21.75" customHeight="1" x14ac:dyDescent="0.3">
      <c r="A7" s="87" t="s">
        <v>9</v>
      </c>
      <c r="B7" s="88"/>
      <c r="C7" s="89" t="s">
        <v>10</v>
      </c>
      <c r="D7" s="90"/>
      <c r="E7" s="90"/>
      <c r="F7" s="90"/>
      <c r="G7" s="90"/>
      <c r="H7" s="90"/>
      <c r="I7" s="90"/>
      <c r="J7" s="91"/>
    </row>
    <row r="8" spans="1:10" ht="21.75" customHeight="1" x14ac:dyDescent="0.3">
      <c r="A8" s="87" t="s">
        <v>11</v>
      </c>
      <c r="B8" s="88"/>
      <c r="C8" s="89" t="s">
        <v>12</v>
      </c>
      <c r="D8" s="90"/>
      <c r="E8" s="90"/>
      <c r="F8" s="90"/>
      <c r="G8" s="90"/>
      <c r="H8" s="90"/>
      <c r="I8" s="90"/>
      <c r="J8" s="91"/>
    </row>
    <row r="9" spans="1:10" ht="21.75" customHeight="1" x14ac:dyDescent="0.3">
      <c r="A9" s="87" t="s">
        <v>13</v>
      </c>
      <c r="B9" s="88"/>
      <c r="C9" s="89" t="s">
        <v>14</v>
      </c>
      <c r="D9" s="90"/>
      <c r="E9" s="90"/>
      <c r="F9" s="90"/>
      <c r="G9" s="90"/>
      <c r="H9" s="90"/>
      <c r="I9" s="90"/>
      <c r="J9" s="91"/>
    </row>
    <row r="10" spans="1:10" ht="21.75" customHeight="1" x14ac:dyDescent="0.3">
      <c r="A10" s="87" t="s">
        <v>15</v>
      </c>
      <c r="B10" s="88"/>
      <c r="C10" s="89" t="s">
        <v>16</v>
      </c>
      <c r="D10" s="90"/>
      <c r="E10" s="90"/>
      <c r="F10" s="90"/>
      <c r="G10" s="90"/>
      <c r="H10" s="90"/>
      <c r="I10" s="90"/>
      <c r="J10" s="91"/>
    </row>
    <row r="11" spans="1:10" ht="21.75" customHeight="1" x14ac:dyDescent="0.3">
      <c r="A11" s="87" t="s">
        <v>17</v>
      </c>
      <c r="B11" s="88"/>
      <c r="C11" s="89" t="s">
        <v>18</v>
      </c>
      <c r="D11" s="90"/>
      <c r="E11" s="90"/>
      <c r="F11" s="90"/>
      <c r="G11" s="90"/>
      <c r="H11" s="90"/>
      <c r="I11" s="90"/>
      <c r="J11" s="91"/>
    </row>
    <row r="12" spans="1:10" ht="21.75" customHeight="1" x14ac:dyDescent="0.3">
      <c r="A12" s="87" t="s">
        <v>19</v>
      </c>
      <c r="B12" s="88"/>
      <c r="C12" s="89" t="s">
        <v>18</v>
      </c>
      <c r="D12" s="90"/>
      <c r="E12" s="90"/>
      <c r="F12" s="90"/>
      <c r="G12" s="90"/>
      <c r="H12" s="90"/>
      <c r="I12" s="90"/>
      <c r="J12" s="91"/>
    </row>
    <row r="13" spans="1:10" ht="21.75" customHeight="1" x14ac:dyDescent="0.3">
      <c r="A13" s="87" t="s">
        <v>20</v>
      </c>
      <c r="B13" s="88"/>
      <c r="C13" s="89" t="s">
        <v>21</v>
      </c>
      <c r="D13" s="90"/>
      <c r="E13" s="90"/>
      <c r="F13" s="90"/>
      <c r="G13" s="90"/>
      <c r="H13" s="90"/>
      <c r="I13" s="90"/>
      <c r="J13" s="91"/>
    </row>
    <row r="14" spans="1:10" ht="21.75" customHeight="1" x14ac:dyDescent="0.3">
      <c r="A14" s="87" t="s">
        <v>22</v>
      </c>
      <c r="B14" s="88"/>
      <c r="C14" s="89" t="s">
        <v>23</v>
      </c>
      <c r="D14" s="90"/>
      <c r="E14" s="90"/>
      <c r="F14" s="90"/>
      <c r="G14" s="90"/>
      <c r="H14" s="90"/>
      <c r="I14" s="90"/>
      <c r="J14" s="91"/>
    </row>
    <row r="15" spans="1:10" ht="21.75" customHeight="1" x14ac:dyDescent="0.3">
      <c r="A15" s="87" t="s">
        <v>24</v>
      </c>
      <c r="B15" s="88"/>
      <c r="C15" s="89" t="s">
        <v>25</v>
      </c>
      <c r="D15" s="90"/>
      <c r="E15" s="90"/>
      <c r="F15" s="90"/>
      <c r="G15" s="90"/>
      <c r="H15" s="90"/>
      <c r="I15" s="90"/>
      <c r="J15" s="91"/>
    </row>
    <row r="16" spans="1:10" ht="21.75" customHeight="1" x14ac:dyDescent="0.3">
      <c r="A16" s="87" t="s">
        <v>26</v>
      </c>
      <c r="B16" s="88"/>
      <c r="C16" s="89" t="s">
        <v>27</v>
      </c>
      <c r="D16" s="90"/>
      <c r="E16" s="90"/>
      <c r="F16" s="90"/>
      <c r="G16" s="90"/>
      <c r="H16" s="90"/>
      <c r="I16" s="90"/>
      <c r="J16" s="91"/>
    </row>
    <row r="17" spans="1:14" ht="21.75" customHeight="1" x14ac:dyDescent="0.3">
      <c r="A17" s="92" t="s">
        <v>69</v>
      </c>
      <c r="B17" s="88"/>
      <c r="C17" s="93" t="s">
        <v>117</v>
      </c>
      <c r="D17" s="90"/>
      <c r="E17" s="90"/>
      <c r="F17" s="90"/>
      <c r="G17" s="90"/>
      <c r="H17" s="90"/>
      <c r="I17" s="90"/>
      <c r="J17" s="91"/>
    </row>
    <row r="18" spans="1:14" ht="23.75" customHeight="1" x14ac:dyDescent="0.3">
      <c r="A18" s="86" t="s">
        <v>28</v>
      </c>
      <c r="B18" s="84"/>
      <c r="C18" s="84"/>
      <c r="D18" s="84"/>
      <c r="E18" s="84"/>
      <c r="F18" s="84"/>
      <c r="G18" s="84"/>
      <c r="H18" s="84"/>
      <c r="I18" s="84"/>
      <c r="J18" s="85"/>
    </row>
    <row r="19" spans="1:14" ht="23.75" customHeight="1" x14ac:dyDescent="0.3">
      <c r="A19" s="86" t="s">
        <v>29</v>
      </c>
      <c r="B19" s="85"/>
      <c r="C19" s="86" t="s">
        <v>30</v>
      </c>
      <c r="D19" s="84"/>
      <c r="E19" s="84"/>
      <c r="F19" s="84"/>
      <c r="G19" s="84"/>
      <c r="H19" s="85"/>
      <c r="I19" s="94" t="s">
        <v>31</v>
      </c>
      <c r="J19" s="95"/>
    </row>
    <row r="20" spans="1:14" ht="30.75" customHeight="1" x14ac:dyDescent="0.3">
      <c r="A20" s="87" t="s">
        <v>32</v>
      </c>
      <c r="B20" s="88"/>
      <c r="C20" s="87" t="s">
        <v>33</v>
      </c>
      <c r="D20" s="96"/>
      <c r="E20" s="96"/>
      <c r="F20" s="96"/>
      <c r="G20" s="96"/>
      <c r="H20" s="88"/>
      <c r="I20" s="87" t="s">
        <v>34</v>
      </c>
      <c r="J20" s="88"/>
    </row>
    <row r="21" spans="1:14" ht="20.25" customHeight="1" x14ac:dyDescent="0.3">
      <c r="A21" s="87" t="s">
        <v>35</v>
      </c>
      <c r="B21" s="88"/>
      <c r="C21" s="87" t="s">
        <v>36</v>
      </c>
      <c r="D21" s="96"/>
      <c r="E21" s="96"/>
      <c r="F21" s="96"/>
      <c r="G21" s="96"/>
      <c r="H21" s="88"/>
      <c r="I21" s="115">
        <v>8003505500</v>
      </c>
      <c r="J21" s="116"/>
      <c r="N21" s="9">
        <v>19794671050</v>
      </c>
    </row>
    <row r="22" spans="1:14" ht="20.25" customHeight="1" x14ac:dyDescent="0.3">
      <c r="A22" s="92" t="s">
        <v>118</v>
      </c>
      <c r="B22" s="88"/>
      <c r="C22" s="87" t="s">
        <v>37</v>
      </c>
      <c r="D22" s="96"/>
      <c r="E22" s="96"/>
      <c r="F22" s="96"/>
      <c r="G22" s="96"/>
      <c r="H22" s="88"/>
      <c r="I22" s="87" t="s">
        <v>38</v>
      </c>
      <c r="J22" s="88"/>
      <c r="N22" s="7">
        <f>N21*70%</f>
        <v>13856269735</v>
      </c>
    </row>
    <row r="23" spans="1:14" ht="20.25" customHeight="1" x14ac:dyDescent="0.3">
      <c r="A23" s="87" t="s">
        <v>39</v>
      </c>
      <c r="B23" s="88"/>
      <c r="C23" s="87" t="s">
        <v>40</v>
      </c>
      <c r="D23" s="96"/>
      <c r="E23" s="96"/>
      <c r="F23" s="96"/>
      <c r="G23" s="96"/>
      <c r="H23" s="88"/>
      <c r="I23" s="87" t="s">
        <v>41</v>
      </c>
      <c r="J23" s="88"/>
      <c r="N23" s="7">
        <v>8003505500</v>
      </c>
    </row>
    <row r="24" spans="1:14" ht="37.5" customHeight="1" x14ac:dyDescent="0.3">
      <c r="A24" s="86" t="s">
        <v>42</v>
      </c>
      <c r="B24" s="84"/>
      <c r="C24" s="84"/>
      <c r="D24" s="84"/>
      <c r="E24" s="84"/>
      <c r="F24" s="84"/>
      <c r="G24" s="84"/>
      <c r="H24" s="84"/>
      <c r="I24" s="84"/>
      <c r="J24" s="85"/>
      <c r="N24" s="7">
        <f>N22-N23</f>
        <v>5852764235</v>
      </c>
    </row>
    <row r="25" spans="1:14" ht="20.25" customHeight="1" x14ac:dyDescent="0.3">
      <c r="A25" s="87" t="s">
        <v>15</v>
      </c>
      <c r="B25" s="88"/>
      <c r="C25" s="89" t="s">
        <v>16</v>
      </c>
      <c r="D25" s="90"/>
      <c r="E25" s="90"/>
      <c r="F25" s="90"/>
      <c r="G25" s="90"/>
      <c r="H25" s="90"/>
      <c r="I25" s="90"/>
      <c r="J25" s="91"/>
    </row>
    <row r="26" spans="1:14" ht="20.25" customHeight="1" x14ac:dyDescent="0.3">
      <c r="A26" s="87" t="s">
        <v>20</v>
      </c>
      <c r="B26" s="88"/>
      <c r="C26" s="89" t="s">
        <v>21</v>
      </c>
      <c r="D26" s="90"/>
      <c r="E26" s="90"/>
      <c r="F26" s="90"/>
      <c r="G26" s="90"/>
      <c r="H26" s="90"/>
      <c r="I26" s="90"/>
      <c r="J26" s="91"/>
    </row>
    <row r="27" spans="1:14" ht="20.25" customHeight="1" x14ac:dyDescent="0.3">
      <c r="A27" s="87" t="s">
        <v>22</v>
      </c>
      <c r="B27" s="88"/>
      <c r="C27" s="89" t="s">
        <v>43</v>
      </c>
      <c r="D27" s="90"/>
      <c r="E27" s="90"/>
      <c r="F27" s="90"/>
      <c r="G27" s="90"/>
      <c r="H27" s="90"/>
      <c r="I27" s="90"/>
      <c r="J27" s="91"/>
    </row>
    <row r="28" spans="1:14" ht="20.25" customHeight="1" x14ac:dyDescent="0.3">
      <c r="A28" s="87" t="s">
        <v>44</v>
      </c>
      <c r="B28" s="88"/>
      <c r="C28" s="89" t="s">
        <v>45</v>
      </c>
      <c r="D28" s="90"/>
      <c r="E28" s="90"/>
      <c r="F28" s="90"/>
      <c r="G28" s="90"/>
      <c r="H28" s="90"/>
      <c r="I28" s="90"/>
      <c r="J28" s="91"/>
    </row>
    <row r="29" spans="1:14" ht="20.25" customHeight="1" x14ac:dyDescent="0.3">
      <c r="A29" s="87" t="s">
        <v>24</v>
      </c>
      <c r="B29" s="88"/>
      <c r="C29" s="89" t="s">
        <v>25</v>
      </c>
      <c r="D29" s="90"/>
      <c r="E29" s="90"/>
      <c r="F29" s="90"/>
      <c r="G29" s="90"/>
      <c r="H29" s="90"/>
      <c r="I29" s="90"/>
      <c r="J29" s="91"/>
    </row>
    <row r="30" spans="1:14" ht="20.25" customHeight="1" x14ac:dyDescent="0.3">
      <c r="A30" s="87" t="s">
        <v>46</v>
      </c>
      <c r="B30" s="88"/>
      <c r="C30" s="89" t="s">
        <v>47</v>
      </c>
      <c r="D30" s="90"/>
      <c r="E30" s="90"/>
      <c r="F30" s="90"/>
      <c r="G30" s="90"/>
      <c r="H30" s="90"/>
      <c r="I30" s="90"/>
      <c r="J30" s="91"/>
    </row>
    <row r="31" spans="1:14" ht="37.5" customHeight="1" x14ac:dyDescent="0.3">
      <c r="A31" s="24" t="s">
        <v>48</v>
      </c>
      <c r="B31" s="25"/>
      <c r="C31" s="25"/>
      <c r="D31" s="25"/>
      <c r="E31" s="25"/>
      <c r="F31" s="25"/>
      <c r="G31" s="25"/>
      <c r="H31" s="25"/>
      <c r="I31" s="25"/>
      <c r="J31" s="26"/>
    </row>
    <row r="32" spans="1:14" ht="20.25" customHeight="1" x14ac:dyDescent="0.3">
      <c r="A32" s="27" t="s">
        <v>49</v>
      </c>
      <c r="B32" s="97" t="s">
        <v>50</v>
      </c>
      <c r="C32" s="98"/>
      <c r="D32" s="29" t="s">
        <v>51</v>
      </c>
      <c r="E32" s="30"/>
      <c r="F32" s="30"/>
      <c r="G32" s="30"/>
      <c r="H32" s="30"/>
      <c r="I32" s="31"/>
      <c r="J32" s="32" t="s">
        <v>52</v>
      </c>
    </row>
    <row r="33" spans="1:10" ht="20.25" customHeight="1" x14ac:dyDescent="0.3">
      <c r="A33" s="28"/>
      <c r="B33" s="99"/>
      <c r="C33" s="100"/>
      <c r="D33" s="2" t="s">
        <v>53</v>
      </c>
      <c r="E33" s="1" t="s">
        <v>54</v>
      </c>
      <c r="F33" s="29" t="s">
        <v>55</v>
      </c>
      <c r="G33" s="31"/>
      <c r="H33" s="101" t="s">
        <v>56</v>
      </c>
      <c r="I33" s="102"/>
      <c r="J33" s="33"/>
    </row>
    <row r="34" spans="1:10" ht="30.75" customHeight="1" x14ac:dyDescent="0.3">
      <c r="A34" s="3">
        <v>5</v>
      </c>
      <c r="B34" s="21" t="s">
        <v>57</v>
      </c>
      <c r="C34" s="22"/>
      <c r="D34" s="22"/>
      <c r="E34" s="22"/>
      <c r="F34" s="22"/>
      <c r="G34" s="22"/>
      <c r="H34" s="22"/>
      <c r="I34" s="23"/>
      <c r="J34" s="113">
        <f>J35</f>
        <v>8010143000</v>
      </c>
    </row>
    <row r="35" spans="1:10" ht="30.75" customHeight="1" x14ac:dyDescent="0.3">
      <c r="A35" s="4" t="s">
        <v>58</v>
      </c>
      <c r="B35" s="21" t="s">
        <v>59</v>
      </c>
      <c r="C35" s="22"/>
      <c r="D35" s="22"/>
      <c r="E35" s="22"/>
      <c r="F35" s="22"/>
      <c r="G35" s="22"/>
      <c r="H35" s="22"/>
      <c r="I35" s="23"/>
      <c r="J35" s="114">
        <f>J36+J61</f>
        <v>8010143000</v>
      </c>
    </row>
    <row r="36" spans="1:10" ht="20.25" customHeight="1" x14ac:dyDescent="0.3">
      <c r="A36" s="5">
        <v>37012</v>
      </c>
      <c r="B36" s="21" t="s">
        <v>60</v>
      </c>
      <c r="C36" s="22"/>
      <c r="D36" s="22"/>
      <c r="E36" s="22"/>
      <c r="F36" s="22"/>
      <c r="G36" s="22"/>
      <c r="H36" s="22"/>
      <c r="I36" s="23"/>
      <c r="J36" s="111">
        <f>J37</f>
        <v>79650000</v>
      </c>
    </row>
    <row r="37" spans="1:10" ht="20.25" customHeight="1" x14ac:dyDescent="0.3">
      <c r="A37" s="4" t="s">
        <v>61</v>
      </c>
      <c r="B37" s="21" t="s">
        <v>62</v>
      </c>
      <c r="C37" s="22"/>
      <c r="D37" s="22"/>
      <c r="E37" s="22"/>
      <c r="F37" s="22"/>
      <c r="G37" s="22"/>
      <c r="H37" s="22"/>
      <c r="I37" s="23"/>
      <c r="J37" s="112">
        <f>J38</f>
        <v>79650000</v>
      </c>
    </row>
    <row r="38" spans="1:10" ht="20.25" customHeight="1" x14ac:dyDescent="0.3">
      <c r="A38" s="4" t="s">
        <v>63</v>
      </c>
      <c r="B38" s="21" t="s">
        <v>64</v>
      </c>
      <c r="C38" s="22"/>
      <c r="D38" s="22"/>
      <c r="E38" s="22"/>
      <c r="F38" s="22"/>
      <c r="G38" s="22"/>
      <c r="H38" s="22"/>
      <c r="I38" s="23"/>
      <c r="J38" s="111">
        <f>J39</f>
        <v>79650000</v>
      </c>
    </row>
    <row r="39" spans="1:10" ht="20.25" customHeight="1" x14ac:dyDescent="0.3">
      <c r="A39" s="4" t="s">
        <v>65</v>
      </c>
      <c r="B39" s="21" t="s">
        <v>66</v>
      </c>
      <c r="C39" s="22"/>
      <c r="D39" s="22"/>
      <c r="E39" s="22"/>
      <c r="F39" s="22"/>
      <c r="G39" s="22"/>
      <c r="H39" s="22"/>
      <c r="I39" s="23"/>
      <c r="J39" s="111">
        <f>J40+J45+J49+J53+J57</f>
        <v>79650000</v>
      </c>
    </row>
    <row r="40" spans="1:10" ht="41" customHeight="1" x14ac:dyDescent="0.3">
      <c r="A40" s="6"/>
      <c r="B40" s="18" t="s">
        <v>67</v>
      </c>
      <c r="C40" s="19"/>
      <c r="D40" s="19"/>
      <c r="E40" s="19"/>
      <c r="F40" s="19"/>
      <c r="G40" s="19"/>
      <c r="H40" s="19"/>
      <c r="I40" s="20"/>
      <c r="J40" s="10">
        <f>J41</f>
        <v>10560000</v>
      </c>
    </row>
    <row r="41" spans="1:10" x14ac:dyDescent="0.3">
      <c r="A41" s="6"/>
      <c r="B41" s="60" t="s">
        <v>70</v>
      </c>
      <c r="C41" s="19"/>
      <c r="D41" s="19"/>
      <c r="E41" s="19"/>
      <c r="F41" s="19"/>
      <c r="G41" s="19"/>
      <c r="H41" s="19"/>
      <c r="I41" s="20"/>
      <c r="J41" s="10">
        <f>J42</f>
        <v>10560000</v>
      </c>
    </row>
    <row r="42" spans="1:10" s="8" customFormat="1" x14ac:dyDescent="0.3">
      <c r="A42" s="74"/>
      <c r="B42" s="61" t="s">
        <v>71</v>
      </c>
      <c r="C42" s="61"/>
      <c r="D42" s="140" t="s">
        <v>125</v>
      </c>
      <c r="E42" s="64" t="s">
        <v>72</v>
      </c>
      <c r="F42" s="67">
        <v>880000</v>
      </c>
      <c r="G42" s="67"/>
      <c r="H42" s="70">
        <v>0</v>
      </c>
      <c r="I42" s="64"/>
      <c r="J42" s="71">
        <f>F42*12</f>
        <v>10560000</v>
      </c>
    </row>
    <row r="43" spans="1:10" s="8" customFormat="1" x14ac:dyDescent="0.3">
      <c r="A43" s="75"/>
      <c r="B43" s="62"/>
      <c r="C43" s="62"/>
      <c r="D43" s="65"/>
      <c r="E43" s="65"/>
      <c r="F43" s="68"/>
      <c r="G43" s="68"/>
      <c r="H43" s="65"/>
      <c r="I43" s="65"/>
      <c r="J43" s="72"/>
    </row>
    <row r="44" spans="1:10" s="8" customFormat="1" x14ac:dyDescent="0.3">
      <c r="A44" s="76"/>
      <c r="B44" s="63"/>
      <c r="C44" s="63"/>
      <c r="D44" s="66"/>
      <c r="E44" s="66"/>
      <c r="F44" s="69"/>
      <c r="G44" s="69"/>
      <c r="H44" s="66"/>
      <c r="I44" s="66"/>
      <c r="J44" s="73"/>
    </row>
    <row r="45" spans="1:10" x14ac:dyDescent="0.3">
      <c r="A45" s="11"/>
      <c r="B45" s="59" t="s">
        <v>73</v>
      </c>
      <c r="C45" s="59"/>
      <c r="D45" s="59"/>
      <c r="E45" s="59"/>
      <c r="F45" s="59"/>
      <c r="G45" s="59"/>
      <c r="H45" s="59"/>
      <c r="I45" s="59"/>
      <c r="J45" s="12">
        <f>J46</f>
        <v>11970000</v>
      </c>
    </row>
    <row r="46" spans="1:10" ht="13" customHeight="1" x14ac:dyDescent="0.3">
      <c r="A46" s="40"/>
      <c r="B46" s="56" t="s">
        <v>74</v>
      </c>
      <c r="C46" s="56"/>
      <c r="D46" s="141" t="s">
        <v>125</v>
      </c>
      <c r="E46" s="46" t="s">
        <v>72</v>
      </c>
      <c r="F46" s="49">
        <v>997500</v>
      </c>
      <c r="G46" s="49"/>
      <c r="H46" s="52">
        <v>0</v>
      </c>
      <c r="I46" s="52"/>
      <c r="J46" s="34">
        <f>997500*12</f>
        <v>11970000</v>
      </c>
    </row>
    <row r="47" spans="1:10" x14ac:dyDescent="0.3">
      <c r="A47" s="41"/>
      <c r="B47" s="57"/>
      <c r="C47" s="57"/>
      <c r="D47" s="47"/>
      <c r="E47" s="47"/>
      <c r="F47" s="50"/>
      <c r="G47" s="50"/>
      <c r="H47" s="53"/>
      <c r="I47" s="53"/>
      <c r="J47" s="35"/>
    </row>
    <row r="48" spans="1:10" x14ac:dyDescent="0.3">
      <c r="A48" s="42"/>
      <c r="B48" s="58"/>
      <c r="C48" s="58"/>
      <c r="D48" s="48"/>
      <c r="E48" s="48"/>
      <c r="F48" s="51"/>
      <c r="G48" s="51"/>
      <c r="H48" s="54"/>
      <c r="I48" s="54"/>
      <c r="J48" s="36"/>
    </row>
    <row r="49" spans="1:10" ht="25.5" customHeight="1" x14ac:dyDescent="0.3">
      <c r="A49" s="14"/>
      <c r="B49" s="55" t="s">
        <v>76</v>
      </c>
      <c r="C49" s="55"/>
      <c r="D49" s="55"/>
      <c r="E49" s="55"/>
      <c r="F49" s="55"/>
      <c r="G49" s="55"/>
      <c r="H49" s="55"/>
      <c r="I49" s="55"/>
      <c r="J49" s="15">
        <f>J50</f>
        <v>23640000</v>
      </c>
    </row>
    <row r="50" spans="1:10" x14ac:dyDescent="0.3">
      <c r="A50" s="40"/>
      <c r="B50" s="56" t="s">
        <v>75</v>
      </c>
      <c r="C50" s="56"/>
      <c r="D50" s="141" t="s">
        <v>125</v>
      </c>
      <c r="E50" s="46" t="s">
        <v>72</v>
      </c>
      <c r="F50" s="49">
        <v>1970000</v>
      </c>
      <c r="G50" s="49"/>
      <c r="H50" s="52">
        <v>0</v>
      </c>
      <c r="I50" s="52"/>
      <c r="J50" s="34">
        <f>1970000*12</f>
        <v>23640000</v>
      </c>
    </row>
    <row r="51" spans="1:10" x14ac:dyDescent="0.3">
      <c r="A51" s="41"/>
      <c r="B51" s="57"/>
      <c r="C51" s="57"/>
      <c r="D51" s="47"/>
      <c r="E51" s="47"/>
      <c r="F51" s="50"/>
      <c r="G51" s="50"/>
      <c r="H51" s="53"/>
      <c r="I51" s="53"/>
      <c r="J51" s="35"/>
    </row>
    <row r="52" spans="1:10" x14ac:dyDescent="0.3">
      <c r="A52" s="42"/>
      <c r="B52" s="58"/>
      <c r="C52" s="58"/>
      <c r="D52" s="48"/>
      <c r="E52" s="48"/>
      <c r="F52" s="51"/>
      <c r="G52" s="51"/>
      <c r="H52" s="54"/>
      <c r="I52" s="54"/>
      <c r="J52" s="36"/>
    </row>
    <row r="53" spans="1:10" x14ac:dyDescent="0.3">
      <c r="A53" s="13"/>
      <c r="B53" s="55" t="s">
        <v>77</v>
      </c>
      <c r="C53" s="55"/>
      <c r="D53" s="55"/>
      <c r="E53" s="55"/>
      <c r="F53" s="55"/>
      <c r="G53" s="55"/>
      <c r="H53" s="55"/>
      <c r="I53" s="55"/>
      <c r="J53" s="17">
        <f>J54</f>
        <v>22920000</v>
      </c>
    </row>
    <row r="54" spans="1:10" x14ac:dyDescent="0.3">
      <c r="A54" s="40"/>
      <c r="B54" s="43" t="s">
        <v>78</v>
      </c>
      <c r="C54" s="43"/>
      <c r="D54" s="141" t="s">
        <v>125</v>
      </c>
      <c r="E54" s="46" t="s">
        <v>72</v>
      </c>
      <c r="F54" s="49">
        <v>1910000</v>
      </c>
      <c r="G54" s="49"/>
      <c r="H54" s="52">
        <v>0</v>
      </c>
      <c r="I54" s="52"/>
      <c r="J54" s="34">
        <f>1910000*12</f>
        <v>22920000</v>
      </c>
    </row>
    <row r="55" spans="1:10" x14ac:dyDescent="0.3">
      <c r="A55" s="41"/>
      <c r="B55" s="44"/>
      <c r="C55" s="44"/>
      <c r="D55" s="47"/>
      <c r="E55" s="47"/>
      <c r="F55" s="50"/>
      <c r="G55" s="50"/>
      <c r="H55" s="53"/>
      <c r="I55" s="53"/>
      <c r="J55" s="35"/>
    </row>
    <row r="56" spans="1:10" x14ac:dyDescent="0.3">
      <c r="A56" s="42"/>
      <c r="B56" s="45"/>
      <c r="C56" s="45"/>
      <c r="D56" s="48"/>
      <c r="E56" s="48"/>
      <c r="F56" s="51"/>
      <c r="G56" s="51"/>
      <c r="H56" s="54"/>
      <c r="I56" s="54"/>
      <c r="J56" s="36"/>
    </row>
    <row r="57" spans="1:10" x14ac:dyDescent="0.3">
      <c r="A57" s="16"/>
      <c r="B57" s="37" t="s">
        <v>79</v>
      </c>
      <c r="C57" s="38"/>
      <c r="D57" s="38"/>
      <c r="E57" s="38"/>
      <c r="F57" s="38"/>
      <c r="G57" s="38"/>
      <c r="H57" s="38"/>
      <c r="I57" s="39"/>
      <c r="J57" s="17">
        <f>J58</f>
        <v>10560000</v>
      </c>
    </row>
    <row r="58" spans="1:10" x14ac:dyDescent="0.3">
      <c r="A58" s="40"/>
      <c r="B58" s="43" t="s">
        <v>124</v>
      </c>
      <c r="C58" s="43"/>
      <c r="D58" s="141" t="s">
        <v>125</v>
      </c>
      <c r="E58" s="46" t="s">
        <v>72</v>
      </c>
      <c r="F58" s="49">
        <v>880000</v>
      </c>
      <c r="G58" s="49"/>
      <c r="H58" s="52">
        <v>0</v>
      </c>
      <c r="I58" s="52"/>
      <c r="J58" s="34">
        <f>880000*12</f>
        <v>10560000</v>
      </c>
    </row>
    <row r="59" spans="1:10" x14ac:dyDescent="0.3">
      <c r="A59" s="41"/>
      <c r="B59" s="44"/>
      <c r="C59" s="44"/>
      <c r="D59" s="47"/>
      <c r="E59" s="47"/>
      <c r="F59" s="50"/>
      <c r="G59" s="50"/>
      <c r="H59" s="53"/>
      <c r="I59" s="53"/>
      <c r="J59" s="35"/>
    </row>
    <row r="60" spans="1:10" x14ac:dyDescent="0.3">
      <c r="A60" s="42"/>
      <c r="B60" s="45"/>
      <c r="C60" s="45"/>
      <c r="D60" s="48"/>
      <c r="E60" s="48"/>
      <c r="F60" s="51"/>
      <c r="G60" s="51"/>
      <c r="H60" s="54"/>
      <c r="I60" s="54"/>
      <c r="J60" s="36"/>
    </row>
    <row r="61" spans="1:10" ht="29.5" customHeight="1" x14ac:dyDescent="0.3">
      <c r="A61" s="104" t="s">
        <v>81</v>
      </c>
      <c r="B61" s="105" t="s">
        <v>80</v>
      </c>
      <c r="C61" s="105"/>
      <c r="D61" s="105"/>
      <c r="E61" s="105"/>
      <c r="F61" s="105"/>
      <c r="G61" s="105"/>
      <c r="H61" s="105"/>
      <c r="I61" s="105"/>
      <c r="J61" s="110">
        <f>J62</f>
        <v>7930493000</v>
      </c>
    </row>
    <row r="62" spans="1:10" s="107" customFormat="1" ht="28.5" customHeight="1" x14ac:dyDescent="0.3">
      <c r="A62" s="104" t="s">
        <v>82</v>
      </c>
      <c r="B62" s="105" t="s">
        <v>83</v>
      </c>
      <c r="C62" s="105"/>
      <c r="D62" s="105"/>
      <c r="E62" s="105"/>
      <c r="F62" s="105"/>
      <c r="G62" s="105"/>
      <c r="H62" s="105"/>
      <c r="I62" s="105"/>
      <c r="J62" s="110">
        <f>J63</f>
        <v>7930493000</v>
      </c>
    </row>
    <row r="63" spans="1:10" s="8" customFormat="1" ht="25" customHeight="1" x14ac:dyDescent="0.3">
      <c r="A63" s="104" t="s">
        <v>84</v>
      </c>
      <c r="B63" s="105" t="s">
        <v>85</v>
      </c>
      <c r="C63" s="105"/>
      <c r="D63" s="105"/>
      <c r="E63" s="105"/>
      <c r="F63" s="105"/>
      <c r="G63" s="105"/>
      <c r="H63" s="105"/>
      <c r="I63" s="105"/>
      <c r="J63" s="110">
        <f>J64+J79+J85</f>
        <v>7930493000</v>
      </c>
    </row>
    <row r="64" spans="1:10" s="8" customFormat="1" ht="21.5" customHeight="1" x14ac:dyDescent="0.3">
      <c r="A64" s="104" t="s">
        <v>86</v>
      </c>
      <c r="B64" s="105" t="s">
        <v>87</v>
      </c>
      <c r="C64" s="105"/>
      <c r="D64" s="105"/>
      <c r="E64" s="105"/>
      <c r="F64" s="105"/>
      <c r="G64" s="105"/>
      <c r="H64" s="105"/>
      <c r="I64" s="105"/>
      <c r="J64" s="110">
        <f>J65+J69</f>
        <v>4893000</v>
      </c>
    </row>
    <row r="65" spans="1:15" s="8" customFormat="1" ht="28.5" customHeight="1" x14ac:dyDescent="0.3">
      <c r="A65" s="106"/>
      <c r="B65" s="105" t="s">
        <v>88</v>
      </c>
      <c r="C65" s="105"/>
      <c r="D65" s="105"/>
      <c r="E65" s="105"/>
      <c r="F65" s="105"/>
      <c r="G65" s="105"/>
      <c r="H65" s="105"/>
      <c r="I65" s="105"/>
      <c r="J65" s="110">
        <f>J66</f>
        <v>380000</v>
      </c>
    </row>
    <row r="66" spans="1:15" s="107" customFormat="1" ht="19.5" customHeight="1" x14ac:dyDescent="0.3">
      <c r="A66" s="104"/>
      <c r="B66" s="105" t="s">
        <v>89</v>
      </c>
      <c r="C66" s="105"/>
      <c r="D66" s="105"/>
      <c r="E66" s="105"/>
      <c r="F66" s="105"/>
      <c r="G66" s="105"/>
      <c r="H66" s="105"/>
      <c r="I66" s="105"/>
      <c r="J66" s="110">
        <f>J67</f>
        <v>380000</v>
      </c>
    </row>
    <row r="67" spans="1:15" x14ac:dyDescent="0.3">
      <c r="A67" s="117"/>
      <c r="B67" s="118" t="s">
        <v>90</v>
      </c>
      <c r="C67" s="118"/>
      <c r="D67" s="117">
        <v>4</v>
      </c>
      <c r="E67" s="119" t="s">
        <v>91</v>
      </c>
      <c r="F67" s="120">
        <v>95000</v>
      </c>
      <c r="G67" s="120"/>
      <c r="H67" s="121">
        <v>0</v>
      </c>
      <c r="I67" s="117"/>
      <c r="J67" s="122">
        <f>95000*4</f>
        <v>380000</v>
      </c>
    </row>
    <row r="68" spans="1:15" ht="23" customHeight="1" x14ac:dyDescent="0.3">
      <c r="A68" s="117"/>
      <c r="B68" s="118"/>
      <c r="C68" s="118"/>
      <c r="D68" s="117"/>
      <c r="E68" s="117"/>
      <c r="F68" s="120"/>
      <c r="G68" s="120"/>
      <c r="H68" s="117"/>
      <c r="I68" s="117"/>
      <c r="J68" s="122"/>
    </row>
    <row r="69" spans="1:15" ht="18" customHeight="1" x14ac:dyDescent="0.3">
      <c r="A69" s="13"/>
      <c r="B69" s="103" t="s">
        <v>92</v>
      </c>
      <c r="C69" s="103"/>
      <c r="D69" s="103"/>
      <c r="E69" s="103"/>
      <c r="F69" s="103"/>
      <c r="G69" s="103"/>
      <c r="H69" s="103"/>
      <c r="I69" s="103"/>
      <c r="J69" s="123">
        <f>J70+J73+J76</f>
        <v>4513000</v>
      </c>
      <c r="O69">
        <f>3150*20</f>
        <v>63000</v>
      </c>
    </row>
    <row r="70" spans="1:15" ht="18" customHeight="1" x14ac:dyDescent="0.3">
      <c r="A70" s="13"/>
      <c r="B70" s="103" t="s">
        <v>93</v>
      </c>
      <c r="C70" s="103"/>
      <c r="D70" s="103"/>
      <c r="E70" s="103"/>
      <c r="F70" s="103"/>
      <c r="G70" s="103"/>
      <c r="H70" s="103"/>
      <c r="I70" s="103"/>
      <c r="J70" s="123">
        <f>J71</f>
        <v>63000</v>
      </c>
    </row>
    <row r="71" spans="1:15" s="8" customFormat="1" ht="18" customHeight="1" x14ac:dyDescent="0.3">
      <c r="A71" s="117"/>
      <c r="B71" s="124" t="s">
        <v>94</v>
      </c>
      <c r="C71" s="124"/>
      <c r="D71" s="117">
        <v>20</v>
      </c>
      <c r="E71" s="119" t="s">
        <v>96</v>
      </c>
      <c r="F71" s="122">
        <v>3150</v>
      </c>
      <c r="G71" s="122"/>
      <c r="H71" s="125">
        <v>0</v>
      </c>
      <c r="I71" s="125"/>
      <c r="J71" s="122">
        <f>3150*20</f>
        <v>63000</v>
      </c>
    </row>
    <row r="72" spans="1:15" x14ac:dyDescent="0.3">
      <c r="A72" s="117"/>
      <c r="B72" s="124"/>
      <c r="C72" s="124"/>
      <c r="D72" s="117"/>
      <c r="E72" s="119"/>
      <c r="F72" s="122"/>
      <c r="G72" s="122"/>
      <c r="H72" s="125"/>
      <c r="I72" s="125"/>
      <c r="J72" s="122"/>
    </row>
    <row r="73" spans="1:15" x14ac:dyDescent="0.3">
      <c r="A73" s="13"/>
      <c r="B73" s="103" t="s">
        <v>97</v>
      </c>
      <c r="C73" s="103"/>
      <c r="D73" s="103"/>
      <c r="E73" s="103"/>
      <c r="F73" s="103"/>
      <c r="G73" s="103"/>
      <c r="H73" s="103"/>
      <c r="I73" s="103"/>
      <c r="J73" s="123">
        <f>J74</f>
        <v>1300000</v>
      </c>
    </row>
    <row r="74" spans="1:15" x14ac:dyDescent="0.3">
      <c r="A74" s="13"/>
      <c r="B74" s="118" t="s">
        <v>98</v>
      </c>
      <c r="C74" s="118"/>
      <c r="D74" s="117">
        <v>20</v>
      </c>
      <c r="E74" s="119" t="s">
        <v>91</v>
      </c>
      <c r="F74" s="122">
        <v>65000</v>
      </c>
      <c r="G74" s="122"/>
      <c r="H74" s="121">
        <v>0</v>
      </c>
      <c r="I74" s="117"/>
      <c r="J74" s="122">
        <f>65000*20</f>
        <v>1300000</v>
      </c>
    </row>
    <row r="75" spans="1:15" x14ac:dyDescent="0.3">
      <c r="A75" s="13"/>
      <c r="B75" s="118"/>
      <c r="C75" s="118"/>
      <c r="D75" s="117"/>
      <c r="E75" s="117"/>
      <c r="F75" s="122"/>
      <c r="G75" s="122"/>
      <c r="H75" s="117"/>
      <c r="I75" s="117"/>
      <c r="J75" s="122"/>
    </row>
    <row r="76" spans="1:15" x14ac:dyDescent="0.3">
      <c r="A76" s="13"/>
      <c r="B76" s="103" t="s">
        <v>99</v>
      </c>
      <c r="C76" s="103"/>
      <c r="D76" s="103"/>
      <c r="E76" s="103"/>
      <c r="F76" s="103"/>
      <c r="G76" s="103"/>
      <c r="H76" s="103"/>
      <c r="I76" s="103"/>
      <c r="J76" s="123">
        <f>J77</f>
        <v>3150000</v>
      </c>
    </row>
    <row r="77" spans="1:15" x14ac:dyDescent="0.3">
      <c r="A77" s="13"/>
      <c r="B77" s="118" t="s">
        <v>100</v>
      </c>
      <c r="C77" s="118"/>
      <c r="D77" s="117">
        <v>45</v>
      </c>
      <c r="E77" s="119" t="s">
        <v>101</v>
      </c>
      <c r="F77" s="122">
        <v>70000</v>
      </c>
      <c r="G77" s="122"/>
      <c r="H77" s="121">
        <v>0</v>
      </c>
      <c r="I77" s="117"/>
      <c r="J77" s="122">
        <f>70000*45</f>
        <v>3150000</v>
      </c>
    </row>
    <row r="78" spans="1:15" x14ac:dyDescent="0.3">
      <c r="A78" s="13"/>
      <c r="B78" s="118"/>
      <c r="C78" s="118"/>
      <c r="D78" s="117"/>
      <c r="E78" s="117"/>
      <c r="F78" s="122"/>
      <c r="G78" s="122"/>
      <c r="H78" s="117"/>
      <c r="I78" s="117"/>
      <c r="J78" s="122"/>
    </row>
    <row r="79" spans="1:15" x14ac:dyDescent="0.3">
      <c r="A79" s="105" t="s">
        <v>102</v>
      </c>
      <c r="B79" s="105" t="s">
        <v>103</v>
      </c>
      <c r="C79" s="105"/>
      <c r="D79" s="105"/>
      <c r="E79" s="105"/>
      <c r="F79" s="105"/>
      <c r="G79" s="105"/>
      <c r="H79" s="105"/>
      <c r="I79" s="105"/>
      <c r="J79" s="126">
        <f>J81</f>
        <v>7910000000</v>
      </c>
    </row>
    <row r="80" spans="1:15" x14ac:dyDescent="0.3">
      <c r="A80" s="105"/>
      <c r="B80" s="105"/>
      <c r="C80" s="105"/>
      <c r="D80" s="105"/>
      <c r="E80" s="105"/>
      <c r="F80" s="105"/>
      <c r="G80" s="105"/>
      <c r="H80" s="105"/>
      <c r="I80" s="105"/>
      <c r="J80" s="127"/>
    </row>
    <row r="81" spans="1:10" x14ac:dyDescent="0.3">
      <c r="A81" s="13"/>
      <c r="B81" s="103" t="s">
        <v>104</v>
      </c>
      <c r="C81" s="103"/>
      <c r="D81" s="103"/>
      <c r="E81" s="103"/>
      <c r="F81" s="103"/>
      <c r="G81" s="103"/>
      <c r="H81" s="103"/>
      <c r="I81" s="103"/>
      <c r="J81" s="110">
        <f>J82</f>
        <v>7910000000</v>
      </c>
    </row>
    <row r="82" spans="1:10" x14ac:dyDescent="0.3">
      <c r="A82" s="13"/>
      <c r="B82" s="103" t="s">
        <v>105</v>
      </c>
      <c r="C82" s="103"/>
      <c r="D82" s="103"/>
      <c r="E82" s="103"/>
      <c r="F82" s="103"/>
      <c r="G82" s="103"/>
      <c r="H82" s="103"/>
      <c r="I82" s="103"/>
      <c r="J82" s="128">
        <v>7910000000</v>
      </c>
    </row>
    <row r="83" spans="1:10" s="8" customFormat="1" x14ac:dyDescent="0.3">
      <c r="A83" s="117"/>
      <c r="B83" s="118" t="s">
        <v>106</v>
      </c>
      <c r="C83" s="118"/>
      <c r="D83" s="117">
        <v>113</v>
      </c>
      <c r="E83" s="119" t="s">
        <v>95</v>
      </c>
      <c r="F83" s="122">
        <v>70000000</v>
      </c>
      <c r="G83" s="122"/>
      <c r="H83" s="121">
        <v>0</v>
      </c>
      <c r="I83" s="117"/>
      <c r="J83" s="122">
        <f>70000000*113</f>
        <v>7910000000</v>
      </c>
    </row>
    <row r="84" spans="1:10" s="8" customFormat="1" ht="22.5" customHeight="1" x14ac:dyDescent="0.3">
      <c r="A84" s="117"/>
      <c r="B84" s="118"/>
      <c r="C84" s="118"/>
      <c r="D84" s="117"/>
      <c r="E84" s="117"/>
      <c r="F84" s="122"/>
      <c r="G84" s="122"/>
      <c r="H84" s="117"/>
      <c r="I84" s="117"/>
      <c r="J84" s="122"/>
    </row>
    <row r="85" spans="1:10" s="108" customFormat="1" ht="17.5" customHeight="1" x14ac:dyDescent="0.3">
      <c r="A85" s="16" t="s">
        <v>107</v>
      </c>
      <c r="B85" s="103" t="s">
        <v>108</v>
      </c>
      <c r="C85" s="103"/>
      <c r="D85" s="103"/>
      <c r="E85" s="103"/>
      <c r="F85" s="103"/>
      <c r="G85" s="103"/>
      <c r="H85" s="103"/>
      <c r="I85" s="103"/>
      <c r="J85" s="123">
        <f>J86</f>
        <v>15600000</v>
      </c>
    </row>
    <row r="86" spans="1:10" ht="25.5" customHeight="1" x14ac:dyDescent="0.3">
      <c r="A86" s="13"/>
      <c r="B86" s="129" t="s">
        <v>109</v>
      </c>
      <c r="C86" s="129"/>
      <c r="D86" s="129"/>
      <c r="E86" s="129"/>
      <c r="F86" s="129"/>
      <c r="G86" s="129"/>
      <c r="H86" s="129"/>
      <c r="I86" s="129"/>
      <c r="J86" s="130">
        <f>8400000+7200000</f>
        <v>15600000</v>
      </c>
    </row>
    <row r="87" spans="1:10" ht="19.5" customHeight="1" x14ac:dyDescent="0.3">
      <c r="A87" s="13"/>
      <c r="B87" s="105" t="s">
        <v>110</v>
      </c>
      <c r="C87" s="105"/>
      <c r="D87" s="105"/>
      <c r="E87" s="105"/>
      <c r="F87" s="105"/>
      <c r="G87" s="105"/>
      <c r="H87" s="105"/>
      <c r="I87" s="105"/>
      <c r="J87" s="128">
        <v>8400000</v>
      </c>
    </row>
    <row r="88" spans="1:10" s="8" customFormat="1" ht="30" customHeight="1" x14ac:dyDescent="0.3">
      <c r="A88" s="106"/>
      <c r="B88" s="118" t="s">
        <v>111</v>
      </c>
      <c r="C88" s="118"/>
      <c r="D88" s="131" t="s">
        <v>112</v>
      </c>
      <c r="E88" s="131" t="s">
        <v>113</v>
      </c>
      <c r="F88" s="122">
        <v>35000</v>
      </c>
      <c r="G88" s="122"/>
      <c r="H88" s="121">
        <v>0</v>
      </c>
      <c r="I88" s="117"/>
      <c r="J88" s="132">
        <f>35000*12*20</f>
        <v>8400000</v>
      </c>
    </row>
    <row r="89" spans="1:10" x14ac:dyDescent="0.3">
      <c r="A89" s="13"/>
      <c r="B89" s="103" t="s">
        <v>114</v>
      </c>
      <c r="C89" s="103"/>
      <c r="D89" s="103"/>
      <c r="E89" s="103"/>
      <c r="F89" s="103"/>
      <c r="G89" s="103"/>
      <c r="H89" s="103"/>
      <c r="I89" s="103"/>
      <c r="J89" s="130">
        <v>7200000</v>
      </c>
    </row>
    <row r="90" spans="1:10" s="8" customFormat="1" ht="35.5" customHeight="1" x14ac:dyDescent="0.3">
      <c r="A90" s="106"/>
      <c r="B90" s="118" t="s">
        <v>115</v>
      </c>
      <c r="C90" s="118"/>
      <c r="D90" s="131" t="s">
        <v>112</v>
      </c>
      <c r="E90" s="131" t="s">
        <v>113</v>
      </c>
      <c r="F90" s="133">
        <v>24000</v>
      </c>
      <c r="G90" s="133"/>
      <c r="H90" s="121">
        <v>0</v>
      </c>
      <c r="I90" s="117"/>
      <c r="J90" s="132">
        <f>24000*15*20</f>
        <v>7200000</v>
      </c>
    </row>
    <row r="91" spans="1:10" s="109" customFormat="1" ht="23.5" customHeight="1" x14ac:dyDescent="0.3">
      <c r="A91" s="127" t="s">
        <v>116</v>
      </c>
      <c r="B91" s="127"/>
      <c r="C91" s="127"/>
      <c r="D91" s="127"/>
      <c r="E91" s="127"/>
      <c r="F91" s="127"/>
      <c r="G91" s="127"/>
      <c r="H91" s="127"/>
      <c r="I91" s="127"/>
      <c r="J91" s="134">
        <f>J34</f>
        <v>8010143000</v>
      </c>
    </row>
  </sheetData>
  <mergeCells count="174">
    <mergeCell ref="B89:I89"/>
    <mergeCell ref="B90:C90"/>
    <mergeCell ref="F90:G90"/>
    <mergeCell ref="H90:I90"/>
    <mergeCell ref="A91:I91"/>
    <mergeCell ref="B85:I85"/>
    <mergeCell ref="B88:C88"/>
    <mergeCell ref="F88:G88"/>
    <mergeCell ref="H88:I88"/>
    <mergeCell ref="B87:I87"/>
    <mergeCell ref="B86:I86"/>
    <mergeCell ref="B79:I80"/>
    <mergeCell ref="B81:I81"/>
    <mergeCell ref="A79:A80"/>
    <mergeCell ref="J79:J80"/>
    <mergeCell ref="B82:I82"/>
    <mergeCell ref="B83:C84"/>
    <mergeCell ref="A83:A84"/>
    <mergeCell ref="D83:D84"/>
    <mergeCell ref="E83:E84"/>
    <mergeCell ref="F83:G84"/>
    <mergeCell ref="H83:I84"/>
    <mergeCell ref="J83:J84"/>
    <mergeCell ref="B73:I73"/>
    <mergeCell ref="B74:C75"/>
    <mergeCell ref="D74:D75"/>
    <mergeCell ref="E74:E75"/>
    <mergeCell ref="F74:G75"/>
    <mergeCell ref="H74:I75"/>
    <mergeCell ref="J74:J75"/>
    <mergeCell ref="B76:I76"/>
    <mergeCell ref="B77:C78"/>
    <mergeCell ref="D77:D78"/>
    <mergeCell ref="E77:E78"/>
    <mergeCell ref="F77:G78"/>
    <mergeCell ref="H77:I78"/>
    <mergeCell ref="J77:J78"/>
    <mergeCell ref="J67:J68"/>
    <mergeCell ref="A67:A68"/>
    <mergeCell ref="B69:I69"/>
    <mergeCell ref="B70:I70"/>
    <mergeCell ref="J71:J72"/>
    <mergeCell ref="B71:C72"/>
    <mergeCell ref="D71:D72"/>
    <mergeCell ref="E71:E72"/>
    <mergeCell ref="F71:G72"/>
    <mergeCell ref="H71:I72"/>
    <mergeCell ref="A71:A72"/>
    <mergeCell ref="B61:I61"/>
    <mergeCell ref="B62:I62"/>
    <mergeCell ref="B63:I63"/>
    <mergeCell ref="B64:I64"/>
    <mergeCell ref="B65:I65"/>
    <mergeCell ref="B66:I66"/>
    <mergeCell ref="B67:C68"/>
    <mergeCell ref="D67:D68"/>
    <mergeCell ref="E67:E68"/>
    <mergeCell ref="F67:G68"/>
    <mergeCell ref="H67:I68"/>
    <mergeCell ref="A31:J31"/>
    <mergeCell ref="A32:A33"/>
    <mergeCell ref="B32:C33"/>
    <mergeCell ref="D32:I32"/>
    <mergeCell ref="J32:J33"/>
    <mergeCell ref="F33:G33"/>
    <mergeCell ref="H33:I33"/>
    <mergeCell ref="B39:I39"/>
    <mergeCell ref="B40:I40"/>
    <mergeCell ref="B34:I34"/>
    <mergeCell ref="B35:I35"/>
    <mergeCell ref="B36:I36"/>
    <mergeCell ref="B37:I37"/>
    <mergeCell ref="B38:I38"/>
    <mergeCell ref="A26:B26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22:B22"/>
    <mergeCell ref="C22:H22"/>
    <mergeCell ref="I22:J22"/>
    <mergeCell ref="A23:B23"/>
    <mergeCell ref="C23:H23"/>
    <mergeCell ref="I23:J23"/>
    <mergeCell ref="A24:J24"/>
    <mergeCell ref="A25:B25"/>
    <mergeCell ref="C25:J25"/>
    <mergeCell ref="A18:J18"/>
    <mergeCell ref="A19:B19"/>
    <mergeCell ref="C19:H19"/>
    <mergeCell ref="I19:J19"/>
    <mergeCell ref="A20:B20"/>
    <mergeCell ref="C20:H20"/>
    <mergeCell ref="I20:J20"/>
    <mergeCell ref="A21:B21"/>
    <mergeCell ref="C21:H21"/>
    <mergeCell ref="I21:J21"/>
    <mergeCell ref="A13:B13"/>
    <mergeCell ref="C13:J13"/>
    <mergeCell ref="A17:B17"/>
    <mergeCell ref="C17:J17"/>
    <mergeCell ref="A14:B14"/>
    <mergeCell ref="C14:J14"/>
    <mergeCell ref="A15:B15"/>
    <mergeCell ref="C15:J15"/>
    <mergeCell ref="A16:B16"/>
    <mergeCell ref="C16:J16"/>
    <mergeCell ref="J42:J44"/>
    <mergeCell ref="A42:A44"/>
    <mergeCell ref="A1:F1"/>
    <mergeCell ref="G1:J1"/>
    <mergeCell ref="A2:J2"/>
    <mergeCell ref="A3:J3"/>
    <mergeCell ref="A4:B4"/>
    <mergeCell ref="C4:J4"/>
    <mergeCell ref="A5:B5"/>
    <mergeCell ref="C5:J5"/>
    <mergeCell ref="A6:B6"/>
    <mergeCell ref="C6:J6"/>
    <mergeCell ref="A7:B7"/>
    <mergeCell ref="C7:J7"/>
    <mergeCell ref="A8:B8"/>
    <mergeCell ref="C8:J8"/>
    <mergeCell ref="A9:B9"/>
    <mergeCell ref="C9:J9"/>
    <mergeCell ref="A10:B10"/>
    <mergeCell ref="C10:J10"/>
    <mergeCell ref="A11:B11"/>
    <mergeCell ref="C11:J11"/>
    <mergeCell ref="A12:B12"/>
    <mergeCell ref="C12:J12"/>
    <mergeCell ref="B45:I45"/>
    <mergeCell ref="B41:I41"/>
    <mergeCell ref="B42:C44"/>
    <mergeCell ref="D42:D44"/>
    <mergeCell ref="E42:E44"/>
    <mergeCell ref="F42:G44"/>
    <mergeCell ref="H42:I44"/>
    <mergeCell ref="D46:D48"/>
    <mergeCell ref="E46:E48"/>
    <mergeCell ref="F46:G48"/>
    <mergeCell ref="H46:I48"/>
    <mergeCell ref="B49:I49"/>
    <mergeCell ref="B50:C52"/>
    <mergeCell ref="D50:D52"/>
    <mergeCell ref="E50:E52"/>
    <mergeCell ref="F50:G52"/>
    <mergeCell ref="H50:I52"/>
    <mergeCell ref="B46:C48"/>
    <mergeCell ref="J46:J48"/>
    <mergeCell ref="A46:A48"/>
    <mergeCell ref="J58:J60"/>
    <mergeCell ref="B57:I57"/>
    <mergeCell ref="A58:A60"/>
    <mergeCell ref="B58:C60"/>
    <mergeCell ref="D58:D60"/>
    <mergeCell ref="E58:E60"/>
    <mergeCell ref="F58:G60"/>
    <mergeCell ref="H58:I60"/>
    <mergeCell ref="J50:J52"/>
    <mergeCell ref="A50:A52"/>
    <mergeCell ref="B53:I53"/>
    <mergeCell ref="A54:A56"/>
    <mergeCell ref="B54:C56"/>
    <mergeCell ref="D54:D56"/>
    <mergeCell ref="E54:E56"/>
    <mergeCell ref="F54:G56"/>
    <mergeCell ref="H54:I56"/>
    <mergeCell ref="J54:J5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D02B-6F25-4B1C-94DF-4E70EFB081AF}">
  <dimension ref="A1:O91"/>
  <sheetViews>
    <sheetView topLeftCell="A18" zoomScale="70" zoomScaleNormal="70" workbookViewId="0">
      <selection activeCell="J36" sqref="J36"/>
    </sheetView>
  </sheetViews>
  <sheetFormatPr defaultRowHeight="13" x14ac:dyDescent="0.3"/>
  <cols>
    <col min="1" max="1" width="19.796875" customWidth="1"/>
    <col min="2" max="2" width="12.8984375" customWidth="1"/>
    <col min="3" max="3" width="42.296875" customWidth="1"/>
    <col min="4" max="4" width="26.3984375" customWidth="1"/>
    <col min="5" max="5" width="26.19921875" customWidth="1"/>
    <col min="6" max="6" width="5.796875" customWidth="1"/>
    <col min="7" max="7" width="14" customWidth="1"/>
    <col min="8" max="8" width="5.796875" customWidth="1"/>
    <col min="9" max="9" width="6.3984375" customWidth="1"/>
    <col min="10" max="10" width="20.3984375" customWidth="1"/>
    <col min="14" max="14" width="18" bestFit="1" customWidth="1"/>
  </cols>
  <sheetData>
    <row r="1" spans="1:10" ht="64" customHeight="1" x14ac:dyDescent="0.3">
      <c r="A1" s="77" t="s">
        <v>0</v>
      </c>
      <c r="B1" s="78"/>
      <c r="C1" s="78"/>
      <c r="D1" s="78"/>
      <c r="E1" s="78"/>
      <c r="F1" s="79"/>
      <c r="G1" s="80" t="s">
        <v>1</v>
      </c>
      <c r="H1" s="81"/>
      <c r="I1" s="81"/>
      <c r="J1" s="82"/>
    </row>
    <row r="2" spans="1:10" ht="23.75" customHeight="1" x14ac:dyDescent="0.3">
      <c r="A2" s="83" t="s">
        <v>68</v>
      </c>
      <c r="B2" s="84"/>
      <c r="C2" s="84"/>
      <c r="D2" s="84"/>
      <c r="E2" s="84"/>
      <c r="F2" s="84"/>
      <c r="G2" s="84"/>
      <c r="H2" s="84"/>
      <c r="I2" s="84"/>
      <c r="J2" s="85"/>
    </row>
    <row r="3" spans="1:10" ht="36.5" customHeight="1" x14ac:dyDescent="0.3">
      <c r="A3" s="86" t="s">
        <v>2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1.75" customHeight="1" x14ac:dyDescent="0.3">
      <c r="A4" s="87" t="s">
        <v>3</v>
      </c>
      <c r="B4" s="88"/>
      <c r="C4" s="89" t="s">
        <v>4</v>
      </c>
      <c r="D4" s="90"/>
      <c r="E4" s="90"/>
      <c r="F4" s="90"/>
      <c r="G4" s="90"/>
      <c r="H4" s="90"/>
      <c r="I4" s="90"/>
      <c r="J4" s="91"/>
    </row>
    <row r="5" spans="1:10" ht="21.75" customHeight="1" x14ac:dyDescent="0.3">
      <c r="A5" s="87" t="s">
        <v>5</v>
      </c>
      <c r="B5" s="88"/>
      <c r="C5" s="89" t="s">
        <v>6</v>
      </c>
      <c r="D5" s="90"/>
      <c r="E5" s="90"/>
      <c r="F5" s="90"/>
      <c r="G5" s="90"/>
      <c r="H5" s="90"/>
      <c r="I5" s="90"/>
      <c r="J5" s="91"/>
    </row>
    <row r="6" spans="1:10" ht="21.75" customHeight="1" x14ac:dyDescent="0.3">
      <c r="A6" s="87" t="s">
        <v>7</v>
      </c>
      <c r="B6" s="88"/>
      <c r="C6" s="89" t="s">
        <v>8</v>
      </c>
      <c r="D6" s="90"/>
      <c r="E6" s="90"/>
      <c r="F6" s="90"/>
      <c r="G6" s="90"/>
      <c r="H6" s="90"/>
      <c r="I6" s="90"/>
      <c r="J6" s="91"/>
    </row>
    <row r="7" spans="1:10" ht="21.75" customHeight="1" x14ac:dyDescent="0.3">
      <c r="A7" s="87" t="s">
        <v>9</v>
      </c>
      <c r="B7" s="88"/>
      <c r="C7" s="89" t="s">
        <v>10</v>
      </c>
      <c r="D7" s="90"/>
      <c r="E7" s="90"/>
      <c r="F7" s="90"/>
      <c r="G7" s="90"/>
      <c r="H7" s="90"/>
      <c r="I7" s="90"/>
      <c r="J7" s="91"/>
    </row>
    <row r="8" spans="1:10" ht="21.75" customHeight="1" x14ac:dyDescent="0.3">
      <c r="A8" s="87" t="s">
        <v>11</v>
      </c>
      <c r="B8" s="88"/>
      <c r="C8" s="89" t="s">
        <v>12</v>
      </c>
      <c r="D8" s="90"/>
      <c r="E8" s="90"/>
      <c r="F8" s="90"/>
      <c r="G8" s="90"/>
      <c r="H8" s="90"/>
      <c r="I8" s="90"/>
      <c r="J8" s="91"/>
    </row>
    <row r="9" spans="1:10" ht="21.75" customHeight="1" x14ac:dyDescent="0.3">
      <c r="A9" s="87" t="s">
        <v>13</v>
      </c>
      <c r="B9" s="88"/>
      <c r="C9" s="89" t="s">
        <v>14</v>
      </c>
      <c r="D9" s="90"/>
      <c r="E9" s="90"/>
      <c r="F9" s="90"/>
      <c r="G9" s="90"/>
      <c r="H9" s="90"/>
      <c r="I9" s="90"/>
      <c r="J9" s="91"/>
    </row>
    <row r="10" spans="1:10" ht="21.75" customHeight="1" x14ac:dyDescent="0.3">
      <c r="A10" s="87" t="s">
        <v>15</v>
      </c>
      <c r="B10" s="88"/>
      <c r="C10" s="93" t="s">
        <v>119</v>
      </c>
      <c r="D10" s="90"/>
      <c r="E10" s="90"/>
      <c r="F10" s="90"/>
      <c r="G10" s="90"/>
      <c r="H10" s="90"/>
      <c r="I10" s="90"/>
      <c r="J10" s="91"/>
    </row>
    <row r="11" spans="1:10" ht="21.75" customHeight="1" x14ac:dyDescent="0.3">
      <c r="A11" s="87" t="s">
        <v>17</v>
      </c>
      <c r="B11" s="88"/>
      <c r="C11" s="89" t="s">
        <v>18</v>
      </c>
      <c r="D11" s="90"/>
      <c r="E11" s="90"/>
      <c r="F11" s="90"/>
      <c r="G11" s="90"/>
      <c r="H11" s="90"/>
      <c r="I11" s="90"/>
      <c r="J11" s="91"/>
    </row>
    <row r="12" spans="1:10" ht="21.75" customHeight="1" x14ac:dyDescent="0.3">
      <c r="A12" s="87" t="s">
        <v>19</v>
      </c>
      <c r="B12" s="88"/>
      <c r="C12" s="89" t="s">
        <v>18</v>
      </c>
      <c r="D12" s="90"/>
      <c r="E12" s="90"/>
      <c r="F12" s="90"/>
      <c r="G12" s="90"/>
      <c r="H12" s="90"/>
      <c r="I12" s="90"/>
      <c r="J12" s="91"/>
    </row>
    <row r="13" spans="1:10" ht="21.75" customHeight="1" x14ac:dyDescent="0.3">
      <c r="A13" s="87" t="s">
        <v>20</v>
      </c>
      <c r="B13" s="88"/>
      <c r="C13" s="89" t="s">
        <v>21</v>
      </c>
      <c r="D13" s="90"/>
      <c r="E13" s="90"/>
      <c r="F13" s="90"/>
      <c r="G13" s="90"/>
      <c r="H13" s="90"/>
      <c r="I13" s="90"/>
      <c r="J13" s="91"/>
    </row>
    <row r="14" spans="1:10" ht="21.75" customHeight="1" x14ac:dyDescent="0.3">
      <c r="A14" s="87" t="s">
        <v>22</v>
      </c>
      <c r="B14" s="88"/>
      <c r="C14" s="89" t="s">
        <v>23</v>
      </c>
      <c r="D14" s="90"/>
      <c r="E14" s="90"/>
      <c r="F14" s="90"/>
      <c r="G14" s="90"/>
      <c r="H14" s="90"/>
      <c r="I14" s="90"/>
      <c r="J14" s="91"/>
    </row>
    <row r="15" spans="1:10" ht="21.75" customHeight="1" x14ac:dyDescent="0.3">
      <c r="A15" s="87" t="s">
        <v>24</v>
      </c>
      <c r="B15" s="88"/>
      <c r="C15" s="89" t="s">
        <v>25</v>
      </c>
      <c r="D15" s="90"/>
      <c r="E15" s="90"/>
      <c r="F15" s="90"/>
      <c r="G15" s="90"/>
      <c r="H15" s="90"/>
      <c r="I15" s="90"/>
      <c r="J15" s="91"/>
    </row>
    <row r="16" spans="1:10" ht="21.75" customHeight="1" x14ac:dyDescent="0.3">
      <c r="A16" s="87" t="s">
        <v>26</v>
      </c>
      <c r="B16" s="88"/>
      <c r="C16" s="89" t="s">
        <v>27</v>
      </c>
      <c r="D16" s="90"/>
      <c r="E16" s="90"/>
      <c r="F16" s="90"/>
      <c r="G16" s="90"/>
      <c r="H16" s="90"/>
      <c r="I16" s="90"/>
      <c r="J16" s="91"/>
    </row>
    <row r="17" spans="1:14" ht="21.75" customHeight="1" x14ac:dyDescent="0.3">
      <c r="A17" s="92" t="s">
        <v>69</v>
      </c>
      <c r="B17" s="88"/>
      <c r="C17" s="93" t="s">
        <v>117</v>
      </c>
      <c r="D17" s="90"/>
      <c r="E17" s="90"/>
      <c r="F17" s="90"/>
      <c r="G17" s="90"/>
      <c r="H17" s="90"/>
      <c r="I17" s="90"/>
      <c r="J17" s="91"/>
    </row>
    <row r="18" spans="1:14" ht="23.75" customHeight="1" x14ac:dyDescent="0.3">
      <c r="A18" s="86" t="s">
        <v>28</v>
      </c>
      <c r="B18" s="84"/>
      <c r="C18" s="84"/>
      <c r="D18" s="84"/>
      <c r="E18" s="84"/>
      <c r="F18" s="84"/>
      <c r="G18" s="84"/>
      <c r="H18" s="84"/>
      <c r="I18" s="84"/>
      <c r="J18" s="85"/>
    </row>
    <row r="19" spans="1:14" ht="23.75" customHeight="1" x14ac:dyDescent="0.3">
      <c r="A19" s="86" t="s">
        <v>29</v>
      </c>
      <c r="B19" s="85"/>
      <c r="C19" s="86" t="s">
        <v>30</v>
      </c>
      <c r="D19" s="84"/>
      <c r="E19" s="84"/>
      <c r="F19" s="84"/>
      <c r="G19" s="84"/>
      <c r="H19" s="85"/>
      <c r="I19" s="94" t="s">
        <v>31</v>
      </c>
      <c r="J19" s="95"/>
    </row>
    <row r="20" spans="1:14" ht="30.75" customHeight="1" x14ac:dyDescent="0.3">
      <c r="A20" s="87" t="s">
        <v>32</v>
      </c>
      <c r="B20" s="88"/>
      <c r="C20" s="87" t="s">
        <v>33</v>
      </c>
      <c r="D20" s="96"/>
      <c r="E20" s="96"/>
      <c r="F20" s="96"/>
      <c r="G20" s="96"/>
      <c r="H20" s="88"/>
      <c r="I20" s="87" t="s">
        <v>34</v>
      </c>
      <c r="J20" s="88"/>
    </row>
    <row r="21" spans="1:14" ht="20.25" customHeight="1" x14ac:dyDescent="0.3">
      <c r="A21" s="87" t="s">
        <v>35</v>
      </c>
      <c r="B21" s="88"/>
      <c r="C21" s="87" t="s">
        <v>36</v>
      </c>
      <c r="D21" s="96"/>
      <c r="E21" s="96"/>
      <c r="F21" s="96"/>
      <c r="G21" s="96"/>
      <c r="H21" s="88"/>
      <c r="I21" s="115">
        <v>8003505500</v>
      </c>
      <c r="J21" s="116"/>
      <c r="N21" s="9">
        <v>19794671050</v>
      </c>
    </row>
    <row r="22" spans="1:14" ht="20.25" customHeight="1" x14ac:dyDescent="0.3">
      <c r="A22" s="92" t="s">
        <v>118</v>
      </c>
      <c r="B22" s="88"/>
      <c r="C22" s="92" t="s">
        <v>120</v>
      </c>
      <c r="D22" s="96"/>
      <c r="E22" s="96"/>
      <c r="F22" s="96"/>
      <c r="G22" s="96"/>
      <c r="H22" s="88"/>
      <c r="I22" s="135" t="s">
        <v>122</v>
      </c>
      <c r="J22" s="136"/>
      <c r="N22" s="7">
        <f>N21*70%</f>
        <v>13856269735</v>
      </c>
    </row>
    <row r="23" spans="1:14" ht="20.25" customHeight="1" x14ac:dyDescent="0.3">
      <c r="A23" s="87" t="s">
        <v>39</v>
      </c>
      <c r="B23" s="88"/>
      <c r="C23" s="92" t="s">
        <v>121</v>
      </c>
      <c r="D23" s="96"/>
      <c r="E23" s="96"/>
      <c r="F23" s="96"/>
      <c r="G23" s="96"/>
      <c r="H23" s="88"/>
      <c r="I23" s="87" t="s">
        <v>41</v>
      </c>
      <c r="J23" s="88"/>
      <c r="N23" s="7">
        <v>8003505500</v>
      </c>
    </row>
    <row r="24" spans="1:14" ht="37.5" customHeight="1" x14ac:dyDescent="0.3">
      <c r="A24" s="86" t="s">
        <v>42</v>
      </c>
      <c r="B24" s="84"/>
      <c r="C24" s="84"/>
      <c r="D24" s="84"/>
      <c r="E24" s="84"/>
      <c r="F24" s="84"/>
      <c r="G24" s="84"/>
      <c r="H24" s="84"/>
      <c r="I24" s="84"/>
      <c r="J24" s="85"/>
      <c r="N24" s="7">
        <f>N22-N23</f>
        <v>5852764235</v>
      </c>
    </row>
    <row r="25" spans="1:14" ht="20.25" customHeight="1" x14ac:dyDescent="0.3">
      <c r="A25" s="87" t="s">
        <v>15</v>
      </c>
      <c r="B25" s="88"/>
      <c r="C25" s="137" t="s">
        <v>123</v>
      </c>
      <c r="D25" s="138"/>
      <c r="E25" s="138"/>
      <c r="F25" s="138"/>
      <c r="G25" s="138"/>
      <c r="H25" s="138"/>
      <c r="I25" s="138"/>
      <c r="J25" s="139"/>
    </row>
    <row r="26" spans="1:14" ht="20.25" customHeight="1" x14ac:dyDescent="0.3">
      <c r="A26" s="87" t="s">
        <v>20</v>
      </c>
      <c r="B26" s="88"/>
      <c r="C26" s="89" t="s">
        <v>21</v>
      </c>
      <c r="D26" s="90"/>
      <c r="E26" s="90"/>
      <c r="F26" s="90"/>
      <c r="G26" s="90"/>
      <c r="H26" s="90"/>
      <c r="I26" s="90"/>
      <c r="J26" s="91"/>
    </row>
    <row r="27" spans="1:14" ht="20.25" customHeight="1" x14ac:dyDescent="0.3">
      <c r="A27" s="87" t="s">
        <v>22</v>
      </c>
      <c r="B27" s="88"/>
      <c r="C27" s="89" t="s">
        <v>43</v>
      </c>
      <c r="D27" s="90"/>
      <c r="E27" s="90"/>
      <c r="F27" s="90"/>
      <c r="G27" s="90"/>
      <c r="H27" s="90"/>
      <c r="I27" s="90"/>
      <c r="J27" s="91"/>
    </row>
    <row r="28" spans="1:14" ht="20.25" customHeight="1" x14ac:dyDescent="0.3">
      <c r="A28" s="87" t="s">
        <v>44</v>
      </c>
      <c r="B28" s="88"/>
      <c r="C28" s="137" t="s">
        <v>120</v>
      </c>
      <c r="D28" s="138"/>
      <c r="E28" s="138"/>
      <c r="F28" s="138"/>
      <c r="G28" s="138"/>
      <c r="H28" s="138"/>
      <c r="I28" s="138"/>
      <c r="J28" s="139"/>
    </row>
    <row r="29" spans="1:14" ht="20.25" customHeight="1" x14ac:dyDescent="0.3">
      <c r="A29" s="87" t="s">
        <v>24</v>
      </c>
      <c r="B29" s="88"/>
      <c r="C29" s="89" t="s">
        <v>25</v>
      </c>
      <c r="D29" s="90"/>
      <c r="E29" s="90"/>
      <c r="F29" s="90"/>
      <c r="G29" s="90"/>
      <c r="H29" s="90"/>
      <c r="I29" s="90"/>
      <c r="J29" s="91"/>
    </row>
    <row r="30" spans="1:14" ht="20.25" customHeight="1" x14ac:dyDescent="0.3">
      <c r="A30" s="87" t="s">
        <v>46</v>
      </c>
      <c r="B30" s="88"/>
      <c r="C30" s="89" t="s">
        <v>47</v>
      </c>
      <c r="D30" s="90"/>
      <c r="E30" s="90"/>
      <c r="F30" s="90"/>
      <c r="G30" s="90"/>
      <c r="H30" s="90"/>
      <c r="I30" s="90"/>
      <c r="J30" s="91"/>
    </row>
    <row r="31" spans="1:14" ht="37.5" customHeight="1" x14ac:dyDescent="0.3">
      <c r="A31" s="24" t="s">
        <v>48</v>
      </c>
      <c r="B31" s="25"/>
      <c r="C31" s="25"/>
      <c r="D31" s="25"/>
      <c r="E31" s="25"/>
      <c r="F31" s="25"/>
      <c r="G31" s="25"/>
      <c r="H31" s="25"/>
      <c r="I31" s="25"/>
      <c r="J31" s="26"/>
    </row>
    <row r="32" spans="1:14" ht="20.25" customHeight="1" x14ac:dyDescent="0.3">
      <c r="A32" s="27" t="s">
        <v>49</v>
      </c>
      <c r="B32" s="97" t="s">
        <v>50</v>
      </c>
      <c r="C32" s="98"/>
      <c r="D32" s="29" t="s">
        <v>51</v>
      </c>
      <c r="E32" s="30"/>
      <c r="F32" s="30"/>
      <c r="G32" s="30"/>
      <c r="H32" s="30"/>
      <c r="I32" s="31"/>
      <c r="J32" s="32" t="s">
        <v>52</v>
      </c>
    </row>
    <row r="33" spans="1:10" ht="20.25" customHeight="1" x14ac:dyDescent="0.3">
      <c r="A33" s="28"/>
      <c r="B33" s="99"/>
      <c r="C33" s="100"/>
      <c r="D33" s="2" t="s">
        <v>53</v>
      </c>
      <c r="E33" s="1" t="s">
        <v>54</v>
      </c>
      <c r="F33" s="29" t="s">
        <v>55</v>
      </c>
      <c r="G33" s="31"/>
      <c r="H33" s="101" t="s">
        <v>56</v>
      </c>
      <c r="I33" s="102"/>
      <c r="J33" s="33"/>
    </row>
    <row r="34" spans="1:10" ht="30.75" customHeight="1" x14ac:dyDescent="0.3">
      <c r="A34" s="3">
        <v>5</v>
      </c>
      <c r="B34" s="21" t="s">
        <v>57</v>
      </c>
      <c r="C34" s="22"/>
      <c r="D34" s="22"/>
      <c r="E34" s="22"/>
      <c r="F34" s="22"/>
      <c r="G34" s="22"/>
      <c r="H34" s="22"/>
      <c r="I34" s="23"/>
      <c r="J34" s="113">
        <f>J35</f>
        <v>8003505500</v>
      </c>
    </row>
    <row r="35" spans="1:10" ht="30.75" customHeight="1" x14ac:dyDescent="0.3">
      <c r="A35" s="4" t="s">
        <v>58</v>
      </c>
      <c r="B35" s="21" t="s">
        <v>59</v>
      </c>
      <c r="C35" s="22"/>
      <c r="D35" s="22"/>
      <c r="E35" s="22"/>
      <c r="F35" s="22"/>
      <c r="G35" s="22"/>
      <c r="H35" s="22"/>
      <c r="I35" s="23"/>
      <c r="J35" s="114">
        <f>J36+J61</f>
        <v>8003505500</v>
      </c>
    </row>
    <row r="36" spans="1:10" ht="20.25" customHeight="1" x14ac:dyDescent="0.3">
      <c r="A36" s="5">
        <v>37012</v>
      </c>
      <c r="B36" s="21" t="s">
        <v>60</v>
      </c>
      <c r="C36" s="22"/>
      <c r="D36" s="22"/>
      <c r="E36" s="22"/>
      <c r="F36" s="22"/>
      <c r="G36" s="22"/>
      <c r="H36" s="22"/>
      <c r="I36" s="23"/>
      <c r="J36" s="111">
        <f>J37</f>
        <v>73012500</v>
      </c>
    </row>
    <row r="37" spans="1:10" ht="20.25" customHeight="1" x14ac:dyDescent="0.3">
      <c r="A37" s="4" t="s">
        <v>61</v>
      </c>
      <c r="B37" s="21" t="s">
        <v>62</v>
      </c>
      <c r="C37" s="22"/>
      <c r="D37" s="22"/>
      <c r="E37" s="22"/>
      <c r="F37" s="22"/>
      <c r="G37" s="22"/>
      <c r="H37" s="22"/>
      <c r="I37" s="23"/>
      <c r="J37" s="112">
        <f>J38</f>
        <v>73012500</v>
      </c>
    </row>
    <row r="38" spans="1:10" ht="20.25" customHeight="1" x14ac:dyDescent="0.3">
      <c r="A38" s="4" t="s">
        <v>63</v>
      </c>
      <c r="B38" s="21" t="s">
        <v>64</v>
      </c>
      <c r="C38" s="22"/>
      <c r="D38" s="22"/>
      <c r="E38" s="22"/>
      <c r="F38" s="22"/>
      <c r="G38" s="22"/>
      <c r="H38" s="22"/>
      <c r="I38" s="23"/>
      <c r="J38" s="111">
        <f>J39</f>
        <v>73012500</v>
      </c>
    </row>
    <row r="39" spans="1:10" ht="20.25" customHeight="1" x14ac:dyDescent="0.3">
      <c r="A39" s="4" t="s">
        <v>65</v>
      </c>
      <c r="B39" s="21" t="s">
        <v>66</v>
      </c>
      <c r="C39" s="22"/>
      <c r="D39" s="22"/>
      <c r="E39" s="22"/>
      <c r="F39" s="22"/>
      <c r="G39" s="22"/>
      <c r="H39" s="22"/>
      <c r="I39" s="23"/>
      <c r="J39" s="111">
        <f>J40+J45+J49+J53+J57</f>
        <v>73012500</v>
      </c>
    </row>
    <row r="40" spans="1:10" ht="41" customHeight="1" x14ac:dyDescent="0.3">
      <c r="A40" s="6"/>
      <c r="B40" s="18" t="s">
        <v>67</v>
      </c>
      <c r="C40" s="19"/>
      <c r="D40" s="19"/>
      <c r="E40" s="19"/>
      <c r="F40" s="19"/>
      <c r="G40" s="19"/>
      <c r="H40" s="19"/>
      <c r="I40" s="20"/>
      <c r="J40" s="10">
        <v>9680000</v>
      </c>
    </row>
    <row r="41" spans="1:10" x14ac:dyDescent="0.3">
      <c r="A41" s="6"/>
      <c r="B41" s="60" t="s">
        <v>70</v>
      </c>
      <c r="C41" s="19"/>
      <c r="D41" s="19"/>
      <c r="E41" s="19"/>
      <c r="F41" s="19"/>
      <c r="G41" s="19"/>
      <c r="H41" s="19"/>
      <c r="I41" s="20"/>
      <c r="J41" s="10">
        <v>9680000</v>
      </c>
    </row>
    <row r="42" spans="1:10" s="8" customFormat="1" x14ac:dyDescent="0.3">
      <c r="A42" s="74"/>
      <c r="B42" s="61" t="s">
        <v>71</v>
      </c>
      <c r="C42" s="61"/>
      <c r="D42" s="140" t="s">
        <v>125</v>
      </c>
      <c r="E42" s="64" t="s">
        <v>72</v>
      </c>
      <c r="F42" s="67">
        <v>630000</v>
      </c>
      <c r="G42" s="67"/>
      <c r="H42" s="70">
        <v>0</v>
      </c>
      <c r="I42" s="64"/>
      <c r="J42" s="71">
        <f>F42*12</f>
        <v>7560000</v>
      </c>
    </row>
    <row r="43" spans="1:10" s="8" customFormat="1" x14ac:dyDescent="0.3">
      <c r="A43" s="75"/>
      <c r="B43" s="62"/>
      <c r="C43" s="62"/>
      <c r="D43" s="65"/>
      <c r="E43" s="65"/>
      <c r="F43" s="68"/>
      <c r="G43" s="68"/>
      <c r="H43" s="65"/>
      <c r="I43" s="65"/>
      <c r="J43" s="72"/>
    </row>
    <row r="44" spans="1:10" s="8" customFormat="1" x14ac:dyDescent="0.3">
      <c r="A44" s="76"/>
      <c r="B44" s="63"/>
      <c r="C44" s="63"/>
      <c r="D44" s="66"/>
      <c r="E44" s="66"/>
      <c r="F44" s="69"/>
      <c r="G44" s="69"/>
      <c r="H44" s="66"/>
      <c r="I44" s="66"/>
      <c r="J44" s="73"/>
    </row>
    <row r="45" spans="1:10" x14ac:dyDescent="0.3">
      <c r="A45" s="11"/>
      <c r="B45" s="59" t="s">
        <v>73</v>
      </c>
      <c r="C45" s="59"/>
      <c r="D45" s="59"/>
      <c r="E45" s="59"/>
      <c r="F45" s="59"/>
      <c r="G45" s="59"/>
      <c r="H45" s="59"/>
      <c r="I45" s="59"/>
      <c r="J45" s="12">
        <v>10972500</v>
      </c>
    </row>
    <row r="46" spans="1:10" ht="13" customHeight="1" x14ac:dyDescent="0.3">
      <c r="A46" s="40"/>
      <c r="B46" s="56" t="s">
        <v>74</v>
      </c>
      <c r="C46" s="56"/>
      <c r="D46" s="141" t="s">
        <v>125</v>
      </c>
      <c r="E46" s="46" t="s">
        <v>72</v>
      </c>
      <c r="F46" s="49">
        <v>640000</v>
      </c>
      <c r="G46" s="49"/>
      <c r="H46" s="52">
        <v>0</v>
      </c>
      <c r="I46" s="52"/>
      <c r="J46" s="34">
        <f>670000*11</f>
        <v>7370000</v>
      </c>
    </row>
    <row r="47" spans="1:10" x14ac:dyDescent="0.3">
      <c r="A47" s="41"/>
      <c r="B47" s="57"/>
      <c r="C47" s="57"/>
      <c r="D47" s="47"/>
      <c r="E47" s="47"/>
      <c r="F47" s="50"/>
      <c r="G47" s="50"/>
      <c r="H47" s="53"/>
      <c r="I47" s="53"/>
      <c r="J47" s="35"/>
    </row>
    <row r="48" spans="1:10" x14ac:dyDescent="0.3">
      <c r="A48" s="42"/>
      <c r="B48" s="58"/>
      <c r="C48" s="58"/>
      <c r="D48" s="48"/>
      <c r="E48" s="48"/>
      <c r="F48" s="51"/>
      <c r="G48" s="51"/>
      <c r="H48" s="54"/>
      <c r="I48" s="54"/>
      <c r="J48" s="36"/>
    </row>
    <row r="49" spans="1:10" ht="25.5" customHeight="1" x14ac:dyDescent="0.3">
      <c r="A49" s="14"/>
      <c r="B49" s="55" t="s">
        <v>76</v>
      </c>
      <c r="C49" s="55"/>
      <c r="D49" s="55"/>
      <c r="E49" s="55"/>
      <c r="F49" s="55"/>
      <c r="G49" s="55"/>
      <c r="H49" s="55"/>
      <c r="I49" s="55"/>
      <c r="J49" s="15">
        <v>21670000</v>
      </c>
    </row>
    <row r="50" spans="1:10" x14ac:dyDescent="0.3">
      <c r="A50" s="40"/>
      <c r="B50" s="56" t="s">
        <v>75</v>
      </c>
      <c r="C50" s="56"/>
      <c r="D50" s="141" t="s">
        <v>125</v>
      </c>
      <c r="E50" s="46" t="s">
        <v>72</v>
      </c>
      <c r="F50" s="49">
        <v>1970000</v>
      </c>
      <c r="G50" s="49"/>
      <c r="H50" s="52">
        <v>0</v>
      </c>
      <c r="I50" s="52"/>
      <c r="J50" s="34">
        <f>1970000*12</f>
        <v>23640000</v>
      </c>
    </row>
    <row r="51" spans="1:10" x14ac:dyDescent="0.3">
      <c r="A51" s="41"/>
      <c r="B51" s="57"/>
      <c r="C51" s="57"/>
      <c r="D51" s="47"/>
      <c r="E51" s="47"/>
      <c r="F51" s="50"/>
      <c r="G51" s="50"/>
      <c r="H51" s="53"/>
      <c r="I51" s="53"/>
      <c r="J51" s="35"/>
    </row>
    <row r="52" spans="1:10" x14ac:dyDescent="0.3">
      <c r="A52" s="42"/>
      <c r="B52" s="58"/>
      <c r="C52" s="58"/>
      <c r="D52" s="48"/>
      <c r="E52" s="48"/>
      <c r="F52" s="51"/>
      <c r="G52" s="51"/>
      <c r="H52" s="54"/>
      <c r="I52" s="54"/>
      <c r="J52" s="36"/>
    </row>
    <row r="53" spans="1:10" x14ac:dyDescent="0.3">
      <c r="A53" s="13"/>
      <c r="B53" s="55" t="s">
        <v>77</v>
      </c>
      <c r="C53" s="55"/>
      <c r="D53" s="55"/>
      <c r="E53" s="55"/>
      <c r="F53" s="55"/>
      <c r="G53" s="55"/>
      <c r="H53" s="55"/>
      <c r="I53" s="55"/>
      <c r="J53" s="17">
        <v>21010000</v>
      </c>
    </row>
    <row r="54" spans="1:10" x14ac:dyDescent="0.3">
      <c r="A54" s="40"/>
      <c r="B54" s="43" t="s">
        <v>78</v>
      </c>
      <c r="C54" s="43"/>
      <c r="D54" s="141" t="s">
        <v>125</v>
      </c>
      <c r="E54" s="46" t="s">
        <v>72</v>
      </c>
      <c r="F54" s="49">
        <v>1910000</v>
      </c>
      <c r="G54" s="49"/>
      <c r="H54" s="52">
        <v>0</v>
      </c>
      <c r="I54" s="52"/>
      <c r="J54" s="34">
        <f>1910000*12</f>
        <v>22920000</v>
      </c>
    </row>
    <row r="55" spans="1:10" x14ac:dyDescent="0.3">
      <c r="A55" s="41"/>
      <c r="B55" s="44"/>
      <c r="C55" s="44"/>
      <c r="D55" s="47"/>
      <c r="E55" s="47"/>
      <c r="F55" s="50"/>
      <c r="G55" s="50"/>
      <c r="H55" s="53"/>
      <c r="I55" s="53"/>
      <c r="J55" s="35"/>
    </row>
    <row r="56" spans="1:10" x14ac:dyDescent="0.3">
      <c r="A56" s="42"/>
      <c r="B56" s="45"/>
      <c r="C56" s="45"/>
      <c r="D56" s="48"/>
      <c r="E56" s="48"/>
      <c r="F56" s="51"/>
      <c r="G56" s="51"/>
      <c r="H56" s="54"/>
      <c r="I56" s="54"/>
      <c r="J56" s="36"/>
    </row>
    <row r="57" spans="1:10" x14ac:dyDescent="0.3">
      <c r="A57" s="16"/>
      <c r="B57" s="37" t="s">
        <v>79</v>
      </c>
      <c r="C57" s="38"/>
      <c r="D57" s="38"/>
      <c r="E57" s="38"/>
      <c r="F57" s="38"/>
      <c r="G57" s="38"/>
      <c r="H57" s="38"/>
      <c r="I57" s="39"/>
      <c r="J57" s="17">
        <v>9680000</v>
      </c>
    </row>
    <row r="58" spans="1:10" x14ac:dyDescent="0.3">
      <c r="A58" s="40"/>
      <c r="B58" s="43" t="s">
        <v>126</v>
      </c>
      <c r="C58" s="43"/>
      <c r="D58" s="141" t="s">
        <v>125</v>
      </c>
      <c r="E58" s="46" t="s">
        <v>72</v>
      </c>
      <c r="F58" s="49">
        <v>770000</v>
      </c>
      <c r="G58" s="49"/>
      <c r="H58" s="52">
        <v>0</v>
      </c>
      <c r="I58" s="52"/>
      <c r="J58" s="34">
        <f>770000*12</f>
        <v>9240000</v>
      </c>
    </row>
    <row r="59" spans="1:10" x14ac:dyDescent="0.3">
      <c r="A59" s="41"/>
      <c r="B59" s="44"/>
      <c r="C59" s="44"/>
      <c r="D59" s="47"/>
      <c r="E59" s="47"/>
      <c r="F59" s="50"/>
      <c r="G59" s="50"/>
      <c r="H59" s="53"/>
      <c r="I59" s="53"/>
      <c r="J59" s="35"/>
    </row>
    <row r="60" spans="1:10" x14ac:dyDescent="0.3">
      <c r="A60" s="42"/>
      <c r="B60" s="45"/>
      <c r="C60" s="45"/>
      <c r="D60" s="48"/>
      <c r="E60" s="48"/>
      <c r="F60" s="51"/>
      <c r="G60" s="51"/>
      <c r="H60" s="54"/>
      <c r="I60" s="54"/>
      <c r="J60" s="36"/>
    </row>
    <row r="61" spans="1:10" ht="29.5" customHeight="1" x14ac:dyDescent="0.3">
      <c r="A61" s="104" t="s">
        <v>81</v>
      </c>
      <c r="B61" s="105" t="s">
        <v>80</v>
      </c>
      <c r="C61" s="105"/>
      <c r="D61" s="105"/>
      <c r="E61" s="105"/>
      <c r="F61" s="105"/>
      <c r="G61" s="105"/>
      <c r="H61" s="105"/>
      <c r="I61" s="105"/>
      <c r="J61" s="110">
        <f>J62</f>
        <v>7930493000</v>
      </c>
    </row>
    <row r="62" spans="1:10" s="107" customFormat="1" ht="28.5" customHeight="1" x14ac:dyDescent="0.3">
      <c r="A62" s="104" t="s">
        <v>82</v>
      </c>
      <c r="B62" s="105" t="s">
        <v>83</v>
      </c>
      <c r="C62" s="105"/>
      <c r="D62" s="105"/>
      <c r="E62" s="105"/>
      <c r="F62" s="105"/>
      <c r="G62" s="105"/>
      <c r="H62" s="105"/>
      <c r="I62" s="105"/>
      <c r="J62" s="110">
        <f>J63</f>
        <v>7930493000</v>
      </c>
    </row>
    <row r="63" spans="1:10" s="8" customFormat="1" ht="25" customHeight="1" x14ac:dyDescent="0.3">
      <c r="A63" s="104" t="s">
        <v>84</v>
      </c>
      <c r="B63" s="105" t="s">
        <v>85</v>
      </c>
      <c r="C63" s="105"/>
      <c r="D63" s="105"/>
      <c r="E63" s="105"/>
      <c r="F63" s="105"/>
      <c r="G63" s="105"/>
      <c r="H63" s="105"/>
      <c r="I63" s="105"/>
      <c r="J63" s="110">
        <f>J64+J79+J85</f>
        <v>7930493000</v>
      </c>
    </row>
    <row r="64" spans="1:10" s="8" customFormat="1" ht="21.5" customHeight="1" x14ac:dyDescent="0.3">
      <c r="A64" s="104" t="s">
        <v>86</v>
      </c>
      <c r="B64" s="105" t="s">
        <v>87</v>
      </c>
      <c r="C64" s="105"/>
      <c r="D64" s="105"/>
      <c r="E64" s="105"/>
      <c r="F64" s="105"/>
      <c r="G64" s="105"/>
      <c r="H64" s="105"/>
      <c r="I64" s="105"/>
      <c r="J64" s="110">
        <f>J65+J69</f>
        <v>4893000</v>
      </c>
    </row>
    <row r="65" spans="1:15" s="8" customFormat="1" ht="28.5" customHeight="1" x14ac:dyDescent="0.3">
      <c r="A65" s="106"/>
      <c r="B65" s="105" t="s">
        <v>88</v>
      </c>
      <c r="C65" s="105"/>
      <c r="D65" s="105"/>
      <c r="E65" s="105"/>
      <c r="F65" s="105"/>
      <c r="G65" s="105"/>
      <c r="H65" s="105"/>
      <c r="I65" s="105"/>
      <c r="J65" s="110">
        <f>J66</f>
        <v>380000</v>
      </c>
    </row>
    <row r="66" spans="1:15" s="107" customFormat="1" ht="19.5" customHeight="1" x14ac:dyDescent="0.3">
      <c r="A66" s="104"/>
      <c r="B66" s="105" t="s">
        <v>89</v>
      </c>
      <c r="C66" s="105"/>
      <c r="D66" s="105"/>
      <c r="E66" s="105"/>
      <c r="F66" s="105"/>
      <c r="G66" s="105"/>
      <c r="H66" s="105"/>
      <c r="I66" s="105"/>
      <c r="J66" s="110">
        <f>J67</f>
        <v>380000</v>
      </c>
    </row>
    <row r="67" spans="1:15" x14ac:dyDescent="0.3">
      <c r="A67" s="117"/>
      <c r="B67" s="118" t="s">
        <v>90</v>
      </c>
      <c r="C67" s="118"/>
      <c r="D67" s="117">
        <v>4</v>
      </c>
      <c r="E67" s="119" t="s">
        <v>91</v>
      </c>
      <c r="F67" s="120">
        <v>95000</v>
      </c>
      <c r="G67" s="120"/>
      <c r="H67" s="121">
        <v>0</v>
      </c>
      <c r="I67" s="117"/>
      <c r="J67" s="122">
        <f>95000*4</f>
        <v>380000</v>
      </c>
    </row>
    <row r="68" spans="1:15" ht="23" customHeight="1" x14ac:dyDescent="0.3">
      <c r="A68" s="117"/>
      <c r="B68" s="118"/>
      <c r="C68" s="118"/>
      <c r="D68" s="117"/>
      <c r="E68" s="117"/>
      <c r="F68" s="120"/>
      <c r="G68" s="120"/>
      <c r="H68" s="117"/>
      <c r="I68" s="117"/>
      <c r="J68" s="122"/>
    </row>
    <row r="69" spans="1:15" ht="18" customHeight="1" x14ac:dyDescent="0.3">
      <c r="A69" s="13"/>
      <c r="B69" s="103" t="s">
        <v>92</v>
      </c>
      <c r="C69" s="103"/>
      <c r="D69" s="103"/>
      <c r="E69" s="103"/>
      <c r="F69" s="103"/>
      <c r="G69" s="103"/>
      <c r="H69" s="103"/>
      <c r="I69" s="103"/>
      <c r="J69" s="123">
        <f>J70+J73+J76</f>
        <v>4513000</v>
      </c>
      <c r="O69">
        <f>3150*20</f>
        <v>63000</v>
      </c>
    </row>
    <row r="70" spans="1:15" ht="18" customHeight="1" x14ac:dyDescent="0.3">
      <c r="A70" s="13"/>
      <c r="B70" s="103" t="s">
        <v>93</v>
      </c>
      <c r="C70" s="103"/>
      <c r="D70" s="103"/>
      <c r="E70" s="103"/>
      <c r="F70" s="103"/>
      <c r="G70" s="103"/>
      <c r="H70" s="103"/>
      <c r="I70" s="103"/>
      <c r="J70" s="123">
        <f>J71</f>
        <v>63000</v>
      </c>
    </row>
    <row r="71" spans="1:15" s="8" customFormat="1" ht="18" customHeight="1" x14ac:dyDescent="0.3">
      <c r="A71" s="117"/>
      <c r="B71" s="124" t="s">
        <v>94</v>
      </c>
      <c r="C71" s="124"/>
      <c r="D71" s="117">
        <v>20</v>
      </c>
      <c r="E71" s="119" t="s">
        <v>96</v>
      </c>
      <c r="F71" s="122">
        <v>3150</v>
      </c>
      <c r="G71" s="122"/>
      <c r="H71" s="125">
        <v>0</v>
      </c>
      <c r="I71" s="125"/>
      <c r="J71" s="122">
        <f>3150*20</f>
        <v>63000</v>
      </c>
    </row>
    <row r="72" spans="1:15" x14ac:dyDescent="0.3">
      <c r="A72" s="117"/>
      <c r="B72" s="124"/>
      <c r="C72" s="124"/>
      <c r="D72" s="117"/>
      <c r="E72" s="119"/>
      <c r="F72" s="122"/>
      <c r="G72" s="122"/>
      <c r="H72" s="125"/>
      <c r="I72" s="125"/>
      <c r="J72" s="122"/>
    </row>
    <row r="73" spans="1:15" x14ac:dyDescent="0.3">
      <c r="A73" s="13"/>
      <c r="B73" s="103" t="s">
        <v>97</v>
      </c>
      <c r="C73" s="103"/>
      <c r="D73" s="103"/>
      <c r="E73" s="103"/>
      <c r="F73" s="103"/>
      <c r="G73" s="103"/>
      <c r="H73" s="103"/>
      <c r="I73" s="103"/>
      <c r="J73" s="123">
        <f>J74</f>
        <v>1300000</v>
      </c>
    </row>
    <row r="74" spans="1:15" x14ac:dyDescent="0.3">
      <c r="A74" s="13"/>
      <c r="B74" s="118" t="s">
        <v>98</v>
      </c>
      <c r="C74" s="118"/>
      <c r="D74" s="117">
        <v>20</v>
      </c>
      <c r="E74" s="119" t="s">
        <v>91</v>
      </c>
      <c r="F74" s="122">
        <v>65000</v>
      </c>
      <c r="G74" s="122"/>
      <c r="H74" s="121">
        <v>0</v>
      </c>
      <c r="I74" s="117"/>
      <c r="J74" s="122">
        <f>65000*20</f>
        <v>1300000</v>
      </c>
    </row>
    <row r="75" spans="1:15" x14ac:dyDescent="0.3">
      <c r="A75" s="13"/>
      <c r="B75" s="118"/>
      <c r="C75" s="118"/>
      <c r="D75" s="117"/>
      <c r="E75" s="117"/>
      <c r="F75" s="122"/>
      <c r="G75" s="122"/>
      <c r="H75" s="117"/>
      <c r="I75" s="117"/>
      <c r="J75" s="122"/>
    </row>
    <row r="76" spans="1:15" x14ac:dyDescent="0.3">
      <c r="A76" s="13"/>
      <c r="B76" s="103" t="s">
        <v>99</v>
      </c>
      <c r="C76" s="103"/>
      <c r="D76" s="103"/>
      <c r="E76" s="103"/>
      <c r="F76" s="103"/>
      <c r="G76" s="103"/>
      <c r="H76" s="103"/>
      <c r="I76" s="103"/>
      <c r="J76" s="123">
        <f>J77</f>
        <v>3150000</v>
      </c>
    </row>
    <row r="77" spans="1:15" x14ac:dyDescent="0.3">
      <c r="A77" s="13"/>
      <c r="B77" s="118" t="s">
        <v>100</v>
      </c>
      <c r="C77" s="118"/>
      <c r="D77" s="117">
        <v>45</v>
      </c>
      <c r="E77" s="119" t="s">
        <v>101</v>
      </c>
      <c r="F77" s="122">
        <v>70000</v>
      </c>
      <c r="G77" s="122"/>
      <c r="H77" s="121">
        <v>0</v>
      </c>
      <c r="I77" s="117"/>
      <c r="J77" s="122">
        <f>70000*45</f>
        <v>3150000</v>
      </c>
    </row>
    <row r="78" spans="1:15" x14ac:dyDescent="0.3">
      <c r="A78" s="13"/>
      <c r="B78" s="118"/>
      <c r="C78" s="118"/>
      <c r="D78" s="117"/>
      <c r="E78" s="117"/>
      <c r="F78" s="122"/>
      <c r="G78" s="122"/>
      <c r="H78" s="117"/>
      <c r="I78" s="117"/>
      <c r="J78" s="122"/>
    </row>
    <row r="79" spans="1:15" x14ac:dyDescent="0.3">
      <c r="A79" s="105" t="s">
        <v>102</v>
      </c>
      <c r="B79" s="105" t="s">
        <v>103</v>
      </c>
      <c r="C79" s="105"/>
      <c r="D79" s="105"/>
      <c r="E79" s="105"/>
      <c r="F79" s="105"/>
      <c r="G79" s="105"/>
      <c r="H79" s="105"/>
      <c r="I79" s="105"/>
      <c r="J79" s="126">
        <f>J81</f>
        <v>7910000000</v>
      </c>
    </row>
    <row r="80" spans="1:15" x14ac:dyDescent="0.3">
      <c r="A80" s="105"/>
      <c r="B80" s="105"/>
      <c r="C80" s="105"/>
      <c r="D80" s="105"/>
      <c r="E80" s="105"/>
      <c r="F80" s="105"/>
      <c r="G80" s="105"/>
      <c r="H80" s="105"/>
      <c r="I80" s="105"/>
      <c r="J80" s="127"/>
    </row>
    <row r="81" spans="1:10" x14ac:dyDescent="0.3">
      <c r="A81" s="13"/>
      <c r="B81" s="103" t="s">
        <v>104</v>
      </c>
      <c r="C81" s="103"/>
      <c r="D81" s="103"/>
      <c r="E81" s="103"/>
      <c r="F81" s="103"/>
      <c r="G81" s="103"/>
      <c r="H81" s="103"/>
      <c r="I81" s="103"/>
      <c r="J81" s="110">
        <f>J82</f>
        <v>7910000000</v>
      </c>
    </row>
    <row r="82" spans="1:10" x14ac:dyDescent="0.3">
      <c r="A82" s="13"/>
      <c r="B82" s="103" t="s">
        <v>105</v>
      </c>
      <c r="C82" s="103"/>
      <c r="D82" s="103"/>
      <c r="E82" s="103"/>
      <c r="F82" s="103"/>
      <c r="G82" s="103"/>
      <c r="H82" s="103"/>
      <c r="I82" s="103"/>
      <c r="J82" s="128">
        <v>7910000000</v>
      </c>
    </row>
    <row r="83" spans="1:10" s="8" customFormat="1" x14ac:dyDescent="0.3">
      <c r="A83" s="117"/>
      <c r="B83" s="118" t="s">
        <v>106</v>
      </c>
      <c r="C83" s="118"/>
      <c r="D83" s="117">
        <v>113</v>
      </c>
      <c r="E83" s="119" t="s">
        <v>95</v>
      </c>
      <c r="F83" s="122">
        <v>30000000</v>
      </c>
      <c r="G83" s="122"/>
      <c r="H83" s="121">
        <v>0</v>
      </c>
      <c r="I83" s="117"/>
      <c r="J83" s="122">
        <f>30000000*113</f>
        <v>3390000000</v>
      </c>
    </row>
    <row r="84" spans="1:10" s="8" customFormat="1" ht="22.5" customHeight="1" x14ac:dyDescent="0.3">
      <c r="A84" s="117"/>
      <c r="B84" s="118"/>
      <c r="C84" s="118"/>
      <c r="D84" s="117"/>
      <c r="E84" s="117"/>
      <c r="F84" s="122"/>
      <c r="G84" s="122"/>
      <c r="H84" s="117"/>
      <c r="I84" s="117"/>
      <c r="J84" s="122"/>
    </row>
    <row r="85" spans="1:10" s="108" customFormat="1" ht="17.5" customHeight="1" x14ac:dyDescent="0.3">
      <c r="A85" s="16" t="s">
        <v>107</v>
      </c>
      <c r="B85" s="103" t="s">
        <v>108</v>
      </c>
      <c r="C85" s="103"/>
      <c r="D85" s="103"/>
      <c r="E85" s="103"/>
      <c r="F85" s="103"/>
      <c r="G85" s="103"/>
      <c r="H85" s="103"/>
      <c r="I85" s="103"/>
      <c r="J85" s="123">
        <f>J86</f>
        <v>15600000</v>
      </c>
    </row>
    <row r="86" spans="1:10" ht="25.5" customHeight="1" x14ac:dyDescent="0.3">
      <c r="A86" s="13"/>
      <c r="B86" s="129" t="s">
        <v>109</v>
      </c>
      <c r="C86" s="129"/>
      <c r="D86" s="129"/>
      <c r="E86" s="129"/>
      <c r="F86" s="129"/>
      <c r="G86" s="129"/>
      <c r="H86" s="129"/>
      <c r="I86" s="129"/>
      <c r="J86" s="130">
        <f>8400000+7200000</f>
        <v>15600000</v>
      </c>
    </row>
    <row r="87" spans="1:10" ht="19.5" customHeight="1" x14ac:dyDescent="0.3">
      <c r="A87" s="13"/>
      <c r="B87" s="105" t="s">
        <v>110</v>
      </c>
      <c r="C87" s="105"/>
      <c r="D87" s="105"/>
      <c r="E87" s="105"/>
      <c r="F87" s="105"/>
      <c r="G87" s="105"/>
      <c r="H87" s="105"/>
      <c r="I87" s="105"/>
      <c r="J87" s="128">
        <v>8400000</v>
      </c>
    </row>
    <row r="88" spans="1:10" s="8" customFormat="1" ht="30" customHeight="1" x14ac:dyDescent="0.3">
      <c r="A88" s="106"/>
      <c r="B88" s="118" t="s">
        <v>111</v>
      </c>
      <c r="C88" s="118"/>
      <c r="D88" s="131" t="s">
        <v>112</v>
      </c>
      <c r="E88" s="131" t="s">
        <v>113</v>
      </c>
      <c r="F88" s="122">
        <v>35000</v>
      </c>
      <c r="G88" s="122"/>
      <c r="H88" s="121">
        <v>0</v>
      </c>
      <c r="I88" s="117"/>
      <c r="J88" s="132">
        <f>35000*12*20</f>
        <v>8400000</v>
      </c>
    </row>
    <row r="89" spans="1:10" x14ac:dyDescent="0.3">
      <c r="A89" s="13"/>
      <c r="B89" s="103" t="s">
        <v>114</v>
      </c>
      <c r="C89" s="103"/>
      <c r="D89" s="103"/>
      <c r="E89" s="103"/>
      <c r="F89" s="103"/>
      <c r="G89" s="103"/>
      <c r="H89" s="103"/>
      <c r="I89" s="103"/>
      <c r="J89" s="130">
        <v>7200000</v>
      </c>
    </row>
    <row r="90" spans="1:10" s="8" customFormat="1" ht="35.5" customHeight="1" x14ac:dyDescent="0.3">
      <c r="A90" s="106"/>
      <c r="B90" s="118" t="s">
        <v>115</v>
      </c>
      <c r="C90" s="118"/>
      <c r="D90" s="131" t="s">
        <v>112</v>
      </c>
      <c r="E90" s="131" t="s">
        <v>113</v>
      </c>
      <c r="F90" s="133">
        <v>24000</v>
      </c>
      <c r="G90" s="133"/>
      <c r="H90" s="121">
        <v>0</v>
      </c>
      <c r="I90" s="117"/>
      <c r="J90" s="132">
        <f>24000*15*20</f>
        <v>7200000</v>
      </c>
    </row>
    <row r="91" spans="1:10" s="109" customFormat="1" ht="23.5" customHeight="1" x14ac:dyDescent="0.3">
      <c r="A91" s="127" t="s">
        <v>116</v>
      </c>
      <c r="B91" s="127"/>
      <c r="C91" s="127"/>
      <c r="D91" s="127"/>
      <c r="E91" s="127"/>
      <c r="F91" s="127"/>
      <c r="G91" s="127"/>
      <c r="H91" s="127"/>
      <c r="I91" s="127"/>
      <c r="J91" s="134">
        <f>J34</f>
        <v>8003505500</v>
      </c>
    </row>
  </sheetData>
  <mergeCells count="174">
    <mergeCell ref="B89:I89"/>
    <mergeCell ref="B90:C90"/>
    <mergeCell ref="F90:G90"/>
    <mergeCell ref="H90:I90"/>
    <mergeCell ref="A91:I91"/>
    <mergeCell ref="H83:I84"/>
    <mergeCell ref="J83:J84"/>
    <mergeCell ref="B85:I85"/>
    <mergeCell ref="B86:I86"/>
    <mergeCell ref="B87:I87"/>
    <mergeCell ref="B88:C88"/>
    <mergeCell ref="F88:G88"/>
    <mergeCell ref="H88:I88"/>
    <mergeCell ref="A79:A80"/>
    <mergeCell ref="B79:I80"/>
    <mergeCell ref="J79:J80"/>
    <mergeCell ref="B81:I81"/>
    <mergeCell ref="B82:I82"/>
    <mergeCell ref="A83:A84"/>
    <mergeCell ref="B83:C84"/>
    <mergeCell ref="D83:D84"/>
    <mergeCell ref="E83:E84"/>
    <mergeCell ref="F83:G84"/>
    <mergeCell ref="J74:J75"/>
    <mergeCell ref="B76:I76"/>
    <mergeCell ref="B77:C78"/>
    <mergeCell ref="D77:D78"/>
    <mergeCell ref="E77:E78"/>
    <mergeCell ref="F77:G78"/>
    <mergeCell ref="H77:I78"/>
    <mergeCell ref="J77:J78"/>
    <mergeCell ref="B73:I73"/>
    <mergeCell ref="B74:C75"/>
    <mergeCell ref="D74:D75"/>
    <mergeCell ref="E74:E75"/>
    <mergeCell ref="F74:G75"/>
    <mergeCell ref="H74:I75"/>
    <mergeCell ref="J67:J68"/>
    <mergeCell ref="B69:I69"/>
    <mergeCell ref="B70:I70"/>
    <mergeCell ref="A71:A72"/>
    <mergeCell ref="B71:C72"/>
    <mergeCell ref="D71:D72"/>
    <mergeCell ref="E71:E72"/>
    <mergeCell ref="F71:G72"/>
    <mergeCell ref="H71:I72"/>
    <mergeCell ref="J71:J72"/>
    <mergeCell ref="B66:I66"/>
    <mergeCell ref="A67:A68"/>
    <mergeCell ref="B67:C68"/>
    <mergeCell ref="D67:D68"/>
    <mergeCell ref="E67:E68"/>
    <mergeCell ref="F67:G68"/>
    <mergeCell ref="H67:I68"/>
    <mergeCell ref="J58:J60"/>
    <mergeCell ref="B61:I61"/>
    <mergeCell ref="B62:I62"/>
    <mergeCell ref="B63:I63"/>
    <mergeCell ref="B64:I64"/>
    <mergeCell ref="B65:I65"/>
    <mergeCell ref="B57:I57"/>
    <mergeCell ref="A58:A60"/>
    <mergeCell ref="B58:C60"/>
    <mergeCell ref="D58:D60"/>
    <mergeCell ref="E58:E60"/>
    <mergeCell ref="F58:G60"/>
    <mergeCell ref="H58:I60"/>
    <mergeCell ref="J50:J52"/>
    <mergeCell ref="B53:I53"/>
    <mergeCell ref="A54:A56"/>
    <mergeCell ref="B54:C56"/>
    <mergeCell ref="D54:D56"/>
    <mergeCell ref="E54:E56"/>
    <mergeCell ref="F54:G56"/>
    <mergeCell ref="H54:I56"/>
    <mergeCell ref="J54:J56"/>
    <mergeCell ref="B49:I49"/>
    <mergeCell ref="A50:A52"/>
    <mergeCell ref="B50:C52"/>
    <mergeCell ref="D50:D52"/>
    <mergeCell ref="E50:E52"/>
    <mergeCell ref="F50:G52"/>
    <mergeCell ref="H50:I52"/>
    <mergeCell ref="J42:J44"/>
    <mergeCell ref="B45:I45"/>
    <mergeCell ref="A46:A48"/>
    <mergeCell ref="B46:C48"/>
    <mergeCell ref="D46:D48"/>
    <mergeCell ref="E46:E48"/>
    <mergeCell ref="F46:G48"/>
    <mergeCell ref="H46:I48"/>
    <mergeCell ref="J46:J48"/>
    <mergeCell ref="B40:I40"/>
    <mergeCell ref="B41:I41"/>
    <mergeCell ref="A42:A44"/>
    <mergeCell ref="B42:C44"/>
    <mergeCell ref="D42:D44"/>
    <mergeCell ref="E42:E44"/>
    <mergeCell ref="F42:G44"/>
    <mergeCell ref="H42:I44"/>
    <mergeCell ref="B34:I34"/>
    <mergeCell ref="B35:I35"/>
    <mergeCell ref="B36:I36"/>
    <mergeCell ref="B37:I37"/>
    <mergeCell ref="B38:I38"/>
    <mergeCell ref="B39:I39"/>
    <mergeCell ref="A31:J31"/>
    <mergeCell ref="A32:A33"/>
    <mergeCell ref="B32:C33"/>
    <mergeCell ref="D32:I32"/>
    <mergeCell ref="J32:J33"/>
    <mergeCell ref="F33:G33"/>
    <mergeCell ref="H33:I33"/>
    <mergeCell ref="A28:B28"/>
    <mergeCell ref="C28:J28"/>
    <mergeCell ref="A29:B29"/>
    <mergeCell ref="C29:J29"/>
    <mergeCell ref="A30:B30"/>
    <mergeCell ref="C30:J30"/>
    <mergeCell ref="A24:J24"/>
    <mergeCell ref="A25:B25"/>
    <mergeCell ref="C25:J25"/>
    <mergeCell ref="A26:B26"/>
    <mergeCell ref="C26:J26"/>
    <mergeCell ref="A27:B27"/>
    <mergeCell ref="C27:J27"/>
    <mergeCell ref="A22:B22"/>
    <mergeCell ref="C22:H22"/>
    <mergeCell ref="I22:J22"/>
    <mergeCell ref="A23:B23"/>
    <mergeCell ref="C23:H23"/>
    <mergeCell ref="I23:J23"/>
    <mergeCell ref="A20:B20"/>
    <mergeCell ref="C20:H20"/>
    <mergeCell ref="I20:J20"/>
    <mergeCell ref="A21:B21"/>
    <mergeCell ref="C21:H21"/>
    <mergeCell ref="I21:J21"/>
    <mergeCell ref="A17:B17"/>
    <mergeCell ref="C17:J17"/>
    <mergeCell ref="A18:J18"/>
    <mergeCell ref="A19:B19"/>
    <mergeCell ref="C19:H19"/>
    <mergeCell ref="I19:J19"/>
    <mergeCell ref="A14:B14"/>
    <mergeCell ref="C14:J14"/>
    <mergeCell ref="A15:B15"/>
    <mergeCell ref="C15:J15"/>
    <mergeCell ref="A16:B16"/>
    <mergeCell ref="C16:J16"/>
    <mergeCell ref="A11:B11"/>
    <mergeCell ref="C11:J11"/>
    <mergeCell ref="A12:B12"/>
    <mergeCell ref="C12:J12"/>
    <mergeCell ref="A13:B13"/>
    <mergeCell ref="C13:J13"/>
    <mergeCell ref="A8:B8"/>
    <mergeCell ref="C8:J8"/>
    <mergeCell ref="A9:B9"/>
    <mergeCell ref="C9:J9"/>
    <mergeCell ref="A10:B10"/>
    <mergeCell ref="C10:J10"/>
    <mergeCell ref="A5:B5"/>
    <mergeCell ref="C5:J5"/>
    <mergeCell ref="A6:B6"/>
    <mergeCell ref="C6:J6"/>
    <mergeCell ref="A7:B7"/>
    <mergeCell ref="C7:J7"/>
    <mergeCell ref="A1:F1"/>
    <mergeCell ref="G1:J1"/>
    <mergeCell ref="A2:J2"/>
    <mergeCell ref="A3:J3"/>
    <mergeCell ref="A4:B4"/>
    <mergeCell ref="C4:J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297D-7367-4059-845F-3EBDCA18AAAA}">
  <dimension ref="A1:I21"/>
  <sheetViews>
    <sheetView tabSelected="1" workbookViewId="0">
      <selection sqref="A1:E21"/>
    </sheetView>
  </sheetViews>
  <sheetFormatPr defaultRowHeight="14.5" x14ac:dyDescent="0.35"/>
  <cols>
    <col min="1" max="1" width="7.19921875" style="143" customWidth="1"/>
    <col min="2" max="2" width="22.59765625" style="143" customWidth="1"/>
    <col min="3" max="3" width="24.5" style="143" customWidth="1"/>
    <col min="4" max="4" width="56.8984375" style="143" bestFit="1" customWidth="1"/>
    <col min="5" max="5" width="31.8984375" style="152" customWidth="1"/>
    <col min="6" max="6" width="8.796875" style="143"/>
    <col min="7" max="7" width="15.69921875" style="143" bestFit="1" customWidth="1"/>
    <col min="8" max="8" width="14.59765625" style="143" bestFit="1" customWidth="1"/>
    <col min="9" max="9" width="15.69921875" style="143" bestFit="1" customWidth="1"/>
    <col min="10" max="16384" width="8.796875" style="143"/>
  </cols>
  <sheetData>
    <row r="1" spans="1:9" ht="15.5" x14ac:dyDescent="0.35">
      <c r="A1" s="142" t="s">
        <v>127</v>
      </c>
      <c r="B1" s="142"/>
      <c r="C1" s="142"/>
      <c r="D1" s="142"/>
      <c r="E1" s="142"/>
    </row>
    <row r="2" spans="1:9" ht="15.5" x14ac:dyDescent="0.35">
      <c r="A2" s="142" t="s">
        <v>128</v>
      </c>
      <c r="B2" s="142"/>
      <c r="C2" s="142"/>
      <c r="D2" s="142"/>
      <c r="E2" s="142"/>
    </row>
    <row r="3" spans="1:9" ht="15.5" x14ac:dyDescent="0.35">
      <c r="A3" s="142" t="s">
        <v>129</v>
      </c>
      <c r="B3" s="142"/>
      <c r="C3" s="142"/>
      <c r="D3" s="142"/>
      <c r="E3" s="142"/>
    </row>
    <row r="5" spans="1:9" x14ac:dyDescent="0.35">
      <c r="A5" s="144" t="s">
        <v>130</v>
      </c>
      <c r="B5" s="144" t="s">
        <v>131</v>
      </c>
      <c r="C5" s="144" t="s">
        <v>132</v>
      </c>
      <c r="D5" s="144" t="s">
        <v>133</v>
      </c>
      <c r="E5" s="145" t="s">
        <v>134</v>
      </c>
    </row>
    <row r="6" spans="1:9" x14ac:dyDescent="0.35">
      <c r="A6" s="146" t="s">
        <v>135</v>
      </c>
      <c r="B6" s="146" t="s">
        <v>136</v>
      </c>
      <c r="C6" s="146"/>
      <c r="D6" s="147" t="s">
        <v>137</v>
      </c>
      <c r="E6" s="148" t="s">
        <v>138</v>
      </c>
    </row>
    <row r="7" spans="1:9" x14ac:dyDescent="0.35">
      <c r="A7" s="149">
        <v>1</v>
      </c>
      <c r="B7" s="149" t="s">
        <v>139</v>
      </c>
      <c r="C7" s="150"/>
      <c r="D7" s="147" t="s">
        <v>140</v>
      </c>
      <c r="E7" s="151">
        <f>E8+E13</f>
        <v>11633482455.369999</v>
      </c>
      <c r="G7" s="152"/>
    </row>
    <row r="8" spans="1:9" x14ac:dyDescent="0.35">
      <c r="A8" s="153"/>
      <c r="B8" s="153"/>
      <c r="C8" s="154"/>
      <c r="D8" s="144" t="s">
        <v>141</v>
      </c>
      <c r="E8" s="155">
        <f>SUM(E9:E12)</f>
        <v>8010143000</v>
      </c>
    </row>
    <row r="9" spans="1:9" x14ac:dyDescent="0.35">
      <c r="A9" s="153"/>
      <c r="B9" s="153"/>
      <c r="C9" s="154"/>
      <c r="D9" s="156" t="s">
        <v>142</v>
      </c>
      <c r="E9" s="157">
        <v>79650000</v>
      </c>
    </row>
    <row r="10" spans="1:9" x14ac:dyDescent="0.35">
      <c r="A10" s="153"/>
      <c r="B10" s="153"/>
      <c r="C10" s="154"/>
      <c r="D10" s="156" t="s">
        <v>143</v>
      </c>
      <c r="E10" s="157">
        <f>70000000*113</f>
        <v>7910000000</v>
      </c>
      <c r="H10" s="152"/>
    </row>
    <row r="11" spans="1:9" x14ac:dyDescent="0.35">
      <c r="A11" s="153"/>
      <c r="B11" s="153"/>
      <c r="C11" s="154"/>
      <c r="D11" s="156" t="s">
        <v>144</v>
      </c>
      <c r="E11" s="157">
        <v>4893000</v>
      </c>
    </row>
    <row r="12" spans="1:9" x14ac:dyDescent="0.35">
      <c r="A12" s="153"/>
      <c r="B12" s="153"/>
      <c r="C12" s="154"/>
      <c r="D12" s="156" t="s">
        <v>108</v>
      </c>
      <c r="E12" s="157">
        <v>15600000</v>
      </c>
    </row>
    <row r="13" spans="1:9" x14ac:dyDescent="0.35">
      <c r="A13" s="153"/>
      <c r="B13" s="153"/>
      <c r="C13" s="154"/>
      <c r="D13" s="144" t="s">
        <v>145</v>
      </c>
      <c r="E13" s="155">
        <f>E14+E15+E16+E17+E18+E19</f>
        <v>3623339455.3699999</v>
      </c>
    </row>
    <row r="14" spans="1:9" x14ac:dyDescent="0.35">
      <c r="A14" s="153"/>
      <c r="B14" s="153"/>
      <c r="C14" s="154"/>
      <c r="D14" s="158" t="s">
        <v>142</v>
      </c>
      <c r="E14" s="157">
        <v>73012500</v>
      </c>
      <c r="I14" s="152"/>
    </row>
    <row r="15" spans="1:9" x14ac:dyDescent="0.35">
      <c r="A15" s="153"/>
      <c r="B15" s="153"/>
      <c r="C15" s="154"/>
      <c r="D15" s="158" t="s">
        <v>143</v>
      </c>
      <c r="E15" s="157">
        <f>30000000*113</f>
        <v>3390000000</v>
      </c>
      <c r="H15" s="152"/>
    </row>
    <row r="16" spans="1:9" x14ac:dyDescent="0.35">
      <c r="A16" s="153"/>
      <c r="B16" s="153"/>
      <c r="C16" s="154"/>
      <c r="D16" s="158" t="s">
        <v>146</v>
      </c>
      <c r="E16" s="157">
        <f>1000000*114</f>
        <v>114000000</v>
      </c>
    </row>
    <row r="17" spans="1:5" x14ac:dyDescent="0.35">
      <c r="A17" s="153"/>
      <c r="B17" s="153"/>
      <c r="C17" s="154"/>
      <c r="D17" s="158" t="s">
        <v>147</v>
      </c>
      <c r="E17" s="159">
        <v>25833955.370000001</v>
      </c>
    </row>
    <row r="18" spans="1:5" x14ac:dyDescent="0.35">
      <c r="A18" s="153"/>
      <c r="B18" s="153"/>
      <c r="C18" s="154"/>
      <c r="D18" s="156" t="s">
        <v>144</v>
      </c>
      <c r="E18" s="157">
        <v>4893000</v>
      </c>
    </row>
    <row r="19" spans="1:5" x14ac:dyDescent="0.35">
      <c r="A19" s="160"/>
      <c r="B19" s="160"/>
      <c r="C19" s="161"/>
      <c r="D19" s="156" t="s">
        <v>108</v>
      </c>
      <c r="E19" s="157">
        <v>15600000</v>
      </c>
    </row>
    <row r="20" spans="1:5" ht="6.65" customHeight="1" x14ac:dyDescent="0.35">
      <c r="A20" s="162"/>
      <c r="B20" s="162"/>
      <c r="C20" s="162"/>
      <c r="D20" s="163"/>
      <c r="E20" s="164"/>
    </row>
    <row r="21" spans="1:5" ht="20.5" customHeight="1" x14ac:dyDescent="0.35">
      <c r="A21" s="165"/>
      <c r="B21" s="144" t="s">
        <v>148</v>
      </c>
      <c r="C21" s="144"/>
      <c r="D21" s="165"/>
      <c r="E21" s="155">
        <f>E7</f>
        <v>11633482455.369999</v>
      </c>
    </row>
  </sheetData>
  <mergeCells count="5">
    <mergeCell ref="A1:E1"/>
    <mergeCell ref="A2:E2"/>
    <mergeCell ref="A3:E3"/>
    <mergeCell ref="A7:A19"/>
    <mergeCell ref="B7:B19"/>
  </mergeCells>
  <printOptions horizontalCentered="1"/>
  <pageMargins left="0.86614173228346458" right="0.35433070866141736" top="0.39370078740157483" bottom="0.39370078740157483" header="0.19685039370078741" footer="0.19685039370078741"/>
  <pageSetup paperSize="10000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RKA SAPRAS 2025</vt:lpstr>
      <vt:lpstr>RKA PEMBERDAYAAN 2025</vt:lpstr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 Informasi Pemerintahan Daerah - Cetak Rincian Belanja 7.01.03.2.02.0002 Pembangunan Sarana dan Prasarana Kelurahan</dc:title>
  <dc:creator>SIPD</dc:creator>
  <cp:lastModifiedBy>ACER EVO</cp:lastModifiedBy>
  <dcterms:created xsi:type="dcterms:W3CDTF">2024-03-13T00:09:25Z</dcterms:created>
  <dcterms:modified xsi:type="dcterms:W3CDTF">2024-04-22T05:15:05Z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2024-03-13T00:00:00Z</vt:filetime>
  </property>
  <property fmtid="{D5CDD505-2E9C-101B-9397-08002B2CF9AE}" pid="3" name="Creator">
    <vt:lpwstr>-</vt:lpwstr>
  </property>
  <property fmtid="{D5CDD505-2E9C-101B-9397-08002B2CF9AE}" pid="4" name="LastSaved">
    <vt:filetime>2024-03-13T00:00:00Z</vt:filetime>
  </property>
  <property fmtid="{D5CDD505-2E9C-101B-9397-08002B2CF9AE}" pid="5" name="Producer">
    <vt:lpwstr>3-Heights(TM) PDF Security Shell 4.8.25.2 (http://www.pdf-tools.com)</vt:lpwstr>
  </property>
</Properties>
</file>